
<file path=[Content_Types].xml><?xml version="1.0" encoding="utf-8"?>
<Types xmlns="http://schemas.openxmlformats.org/package/2006/content-types">
  <Override PartName="/xl/tables/table4.xml" ContentType="application/vnd.openxmlformats-officedocument.spreadsheetml.table+xml"/>
  <Override PartName="/xl/tables/table16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emf" ContentType="image/x-emf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20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ables/table10.xml" ContentType="application/vnd.openxmlformats-officedocument.spreadsheetml.tab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19.xml" ContentType="application/vnd.openxmlformats-officedocument.spreadsheetml.table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docProps/core.xml" ContentType="application/vnd.openxmlformats-package.core-properties+xml"/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15.xml" ContentType="application/vnd.openxmlformats-officedocument.spreadsheetml.tab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hidePivotFieldList="1" defaultThemeVersion="124226"/>
  <bookViews>
    <workbookView xWindow="-555" yWindow="1335" windowWidth="20610" windowHeight="4485" tabRatio="724"/>
  </bookViews>
  <sheets>
    <sheet name="Guide d'utilisation " sheetId="16" r:id="rId1"/>
    <sheet name="Suivi - Bilan" sheetId="7" r:id="rId2"/>
    <sheet name="Infos générales" sheetId="13" r:id="rId3"/>
    <sheet name="Formation" sheetId="12" r:id="rId4"/>
    <sheet name="Sorties" sheetId="11" r:id="rId5"/>
    <sheet name="-" sheetId="6" r:id="rId6"/>
    <sheet name="Feuil1" sheetId="17" r:id="rId7"/>
    <sheet name="Feuil2" sheetId="18" r:id="rId8"/>
  </sheets>
  <definedNames>
    <definedName name="_xlnm._FilterDatabase" localSheetId="5" hidden="1">'-'!$E$4:$E$9</definedName>
    <definedName name="_xlnm._FilterDatabase" localSheetId="3" hidden="1">Formation!$A$7:$B$38</definedName>
    <definedName name="_xlnm._FilterDatabase" localSheetId="2" hidden="1">'Infos générales'!$A$7:$O$38</definedName>
    <definedName name="_xlnm._FilterDatabase" localSheetId="4" hidden="1">Sorties!$A$7:$N$38</definedName>
    <definedName name="_xlnm._FilterDatabase" localSheetId="1" hidden="1">'Suivi - Bilan'!$A$90:$D$97</definedName>
    <definedName name="Abandon">#REF!</definedName>
    <definedName name="Age">#REF!</definedName>
    <definedName name="AGI_de_Reference">'-'!$J$34:$J$39</definedName>
    <definedName name="AGI_de_Référence">#REF!</definedName>
    <definedName name="Bassin">'-'!$J$5:$J$13</definedName>
    <definedName name="BRSA">'Infos générales'!$J$8:$J$38</definedName>
    <definedName name="Catégorie_du_public">'-'!$E$5:$E$9</definedName>
    <definedName name="Codes_Naf">#REF!</definedName>
    <definedName name="Commune">#REF!</definedName>
    <definedName name="Date_entrée">#REF!</definedName>
    <definedName name="Date_Sortie">#REF!</definedName>
    <definedName name="données">Formation!$A$7:$S$38</definedName>
    <definedName name="Durée_du_parcours_jours">#REF!</definedName>
    <definedName name="Durée_du_parcours_mois">#REF!</definedName>
    <definedName name="Emploi">#REF!</definedName>
    <definedName name="Filières_métiers">'-'!$G$27:$G$39</definedName>
    <definedName name="Formation_qualifiante">#REF!</definedName>
    <definedName name="genre">'-'!$A$5:$A$6</definedName>
    <definedName name="Motif_PAE_non_effectuée">#REF!</definedName>
    <definedName name="Motifs_abandon">#REF!</definedName>
    <definedName name="Motifs_de_validation_partielle">'-'!$C$18:$C$24</definedName>
    <definedName name="Motifs_sorties_et_abandons">'-'!$A$16:$A$27</definedName>
    <definedName name="Motifs_stages_non_effectués">'-'!$A$28:$A$29</definedName>
    <definedName name="N__Session">Formation!$D$8:$D$38</definedName>
    <definedName name="NAF">#REF!</definedName>
    <definedName name="Nature">Sorties!$D$8:$D$38</definedName>
    <definedName name="Nbre_d_heures_PAE_réalisées">#REF!</definedName>
    <definedName name="Nbre_de_PAE_réalisée">#REF!</definedName>
    <definedName name="Niv_Formation">'-'!$C$5:$C$14</definedName>
    <definedName name="Niveau_de_Formation">#REF!</definedName>
    <definedName name="NOM">'Infos générales'!$A$7:$A$39</definedName>
    <definedName name="Nom_du_stagiaire">#REF!</definedName>
    <definedName name="Nom_Prénom">'Infos générales'!$R$7:$R$37</definedName>
    <definedName name="Nom_stag">'Infos générales'!$A$8:$A$38</definedName>
    <definedName name="Nombre_d_heures___stagiaire">#REF!</definedName>
    <definedName name="oui">'-'!$M$5:$M$6</definedName>
    <definedName name="Prénom_stagiaire">#REF!</definedName>
    <definedName name="Prescripteurs">#REF!</definedName>
    <definedName name="Prescripteurs_liste">'-'!$E$35:$E$44</definedName>
    <definedName name="pts">'-'!$J$5:$J$13</definedName>
    <definedName name="PTS_de_Reference" localSheetId="5">'-'!$J$5:$J$13</definedName>
    <definedName name="PTS_de_Reference">'-'!$J$4</definedName>
    <definedName name="PTS_de_Référence">'-'!$J$5:$J$13</definedName>
    <definedName name="Référents">'-'!$G$5:$G$15</definedName>
    <definedName name="Rému">'-'!$G$16:$G$19</definedName>
    <definedName name="RSA">Formation!$C$8:$C$38</definedName>
    <definedName name="RSA_SORTIES">Sorties!$B$8:$B$38</definedName>
    <definedName name="RTH">#REF!</definedName>
    <definedName name="sexe">'Infos générales'!$C$8:$C$38</definedName>
    <definedName name="SIAE">'-'!$A$32:$A$37</definedName>
    <definedName name="Titre">'Suivi - Bilan'!$A$5</definedName>
    <definedName name="Type_de_contrat">'-'!$J$17:$J$27</definedName>
    <definedName name="Type_de_sortie">'-'!$C$44:$C$56</definedName>
    <definedName name="validation">'-'!$L$5:$L$6</definedName>
    <definedName name="Validation_attendue">'-'!$E$22:$E$31</definedName>
    <definedName name="Validation_partielle">#REF!</definedName>
    <definedName name="Validation_totale">#REF!</definedName>
    <definedName name="Validation_Visée">'-'!$E$21:$E$30</definedName>
    <definedName name="Validation_visée2">#REF!</definedName>
    <definedName name="valorisation">Sorties!$E$8:$E$38</definedName>
    <definedName name="_xlnm.Print_Area" localSheetId="5">'-'!$A$1:$N$56</definedName>
    <definedName name="_xlnm.Print_Area" localSheetId="3">Formation!$A$1:$R$39</definedName>
    <definedName name="_xlnm.Print_Area" localSheetId="0">'Guide d''utilisation '!$B$1:$E$99</definedName>
    <definedName name="_xlnm.Print_Area" localSheetId="2">'Infos générales'!$A$1:$O$39</definedName>
    <definedName name="_xlnm.Print_Area" localSheetId="4">Sorties!$A$1:$M$39</definedName>
  </definedNames>
  <calcPr calcId="125725"/>
  <pivotCaches>
    <pivotCache cacheId="1" r:id="rId9"/>
    <pivotCache cacheId="2" r:id="rId10"/>
  </pivotCaches>
</workbook>
</file>

<file path=xl/calcChain.xml><?xml version="1.0" encoding="utf-8"?>
<calcChain xmlns="http://schemas.openxmlformats.org/spreadsheetml/2006/main">
  <c r="B11" i="11"/>
  <c r="D39"/>
  <c r="E39" i="12"/>
  <c r="F39"/>
  <c r="G39"/>
  <c r="K39"/>
  <c r="L39"/>
  <c r="M39"/>
  <c r="N39"/>
  <c r="O39"/>
  <c r="P39"/>
  <c r="Q39"/>
  <c r="R39"/>
  <c r="S39"/>
  <c r="F32" i="7"/>
  <c r="F42" s="1"/>
  <c r="U1" i="12" a="1"/>
  <c r="A8"/>
  <c r="C8" s="1"/>
  <c r="A9"/>
  <c r="C9" s="1"/>
  <c r="A10"/>
  <c r="C10" s="1"/>
  <c r="A11"/>
  <c r="C11" s="1"/>
  <c r="A12"/>
  <c r="C12" s="1"/>
  <c r="A13"/>
  <c r="C13" s="1"/>
  <c r="A14"/>
  <c r="C14" s="1"/>
  <c r="A15"/>
  <c r="C15" s="1"/>
  <c r="A16"/>
  <c r="C16" s="1"/>
  <c r="A17"/>
  <c r="C17" s="1"/>
  <c r="A18"/>
  <c r="C18" s="1"/>
  <c r="A19"/>
  <c r="C19" s="1"/>
  <c r="A20"/>
  <c r="C20" s="1"/>
  <c r="A21"/>
  <c r="C21" s="1"/>
  <c r="A22"/>
  <c r="C22" s="1"/>
  <c r="A23"/>
  <c r="C23" s="1"/>
  <c r="A24"/>
  <c r="C24" s="1"/>
  <c r="A25"/>
  <c r="C25" s="1"/>
  <c r="A26"/>
  <c r="C26" s="1"/>
  <c r="A27"/>
  <c r="C27" s="1"/>
  <c r="A28"/>
  <c r="C28" s="1"/>
  <c r="A29"/>
  <c r="C29" s="1"/>
  <c r="A30"/>
  <c r="C30" s="1"/>
  <c r="A31"/>
  <c r="C31" s="1"/>
  <c r="A32"/>
  <c r="C32" s="1"/>
  <c r="A33"/>
  <c r="C33" s="1"/>
  <c r="A34"/>
  <c r="C34" s="1"/>
  <c r="A35"/>
  <c r="C35" s="1"/>
  <c r="A36"/>
  <c r="C36" s="1"/>
  <c r="A37"/>
  <c r="C37" s="1"/>
  <c r="A38"/>
  <c r="C38" s="1"/>
  <c r="J10"/>
  <c r="A39" i="13"/>
  <c r="L39"/>
  <c r="B12" i="12"/>
  <c r="A8" i="11"/>
  <c r="B8" s="1"/>
  <c r="B39" s="1"/>
  <c r="A9"/>
  <c r="B9" s="1"/>
  <c r="A10"/>
  <c r="B10" s="1"/>
  <c r="A11"/>
  <c r="A12"/>
  <c r="B12" s="1"/>
  <c r="A13"/>
  <c r="B13" s="1"/>
  <c r="A14"/>
  <c r="B14" s="1"/>
  <c r="A15"/>
  <c r="B15" s="1"/>
  <c r="A16"/>
  <c r="B16" s="1"/>
  <c r="A17"/>
  <c r="B17" s="1"/>
  <c r="A18"/>
  <c r="B18" s="1"/>
  <c r="A19"/>
  <c r="B19" s="1"/>
  <c r="A20"/>
  <c r="B20" s="1"/>
  <c r="A21"/>
  <c r="B21" s="1"/>
  <c r="A22"/>
  <c r="B22" s="1"/>
  <c r="A23"/>
  <c r="B23" s="1"/>
  <c r="A24"/>
  <c r="B24" s="1"/>
  <c r="A25"/>
  <c r="B25" s="1"/>
  <c r="A26"/>
  <c r="B26" s="1"/>
  <c r="A27"/>
  <c r="B27" s="1"/>
  <c r="A28"/>
  <c r="B28" s="1"/>
  <c r="A29"/>
  <c r="B29" s="1"/>
  <c r="A30"/>
  <c r="B30" s="1"/>
  <c r="A31"/>
  <c r="B31" s="1"/>
  <c r="A32"/>
  <c r="B32" s="1"/>
  <c r="A33"/>
  <c r="B33" s="1"/>
  <c r="A34"/>
  <c r="B34" s="1"/>
  <c r="A35"/>
  <c r="B35" s="1"/>
  <c r="A36"/>
  <c r="B36" s="1"/>
  <c r="A37"/>
  <c r="B37" s="1"/>
  <c r="A38"/>
  <c r="B38" s="1"/>
  <c r="C22"/>
  <c r="C30"/>
  <c r="C38"/>
  <c r="B8" i="12"/>
  <c r="A3" i="13"/>
  <c r="E10" s="1"/>
  <c r="J39"/>
  <c r="C42" i="7"/>
  <c r="G42"/>
  <c r="B81"/>
  <c r="G64" s="1"/>
  <c r="F65"/>
  <c r="B79"/>
  <c r="B80"/>
  <c r="G63" s="1"/>
  <c r="B82"/>
  <c r="G65" s="1"/>
  <c r="F62"/>
  <c r="O42" i="12"/>
  <c r="F43" i="7"/>
  <c r="F35"/>
  <c r="G35" s="1"/>
  <c r="C33"/>
  <c r="G62"/>
  <c r="C83"/>
  <c r="D85"/>
  <c r="F40"/>
  <c r="D84"/>
  <c r="B74"/>
  <c r="F63"/>
  <c r="F64"/>
  <c r="C66"/>
  <c r="F39"/>
  <c r="G39" s="1"/>
  <c r="I39" i="13"/>
  <c r="M39"/>
  <c r="O39"/>
  <c r="I3"/>
  <c r="F3"/>
  <c r="A2"/>
  <c r="B10" i="12"/>
  <c r="B22"/>
  <c r="B11"/>
  <c r="B38"/>
  <c r="B37"/>
  <c r="B36"/>
  <c r="B35"/>
  <c r="B34"/>
  <c r="B33"/>
  <c r="B32"/>
  <c r="B31"/>
  <c r="B30"/>
  <c r="B29"/>
  <c r="B28"/>
  <c r="B27"/>
  <c r="B26"/>
  <c r="B25"/>
  <c r="B24"/>
  <c r="B23"/>
  <c r="B21"/>
  <c r="B20"/>
  <c r="B19"/>
  <c r="B18"/>
  <c r="B17"/>
  <c r="B16"/>
  <c r="B15"/>
  <c r="B14"/>
  <c r="B13"/>
  <c r="B9"/>
  <c r="R38" i="13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A2" i="11"/>
  <c r="U1" i="12"/>
  <c r="F30" i="7" s="1"/>
  <c r="G30" s="1"/>
  <c r="A2" i="12"/>
  <c r="G43" i="7"/>
  <c r="J38" i="12"/>
  <c r="J29"/>
  <c r="J27"/>
  <c r="J25"/>
  <c r="J23"/>
  <c r="J21"/>
  <c r="J19"/>
  <c r="J17"/>
  <c r="J15"/>
  <c r="J13"/>
  <c r="J11"/>
  <c r="J9"/>
  <c r="I37"/>
  <c r="I35"/>
  <c r="I33"/>
  <c r="I31"/>
  <c r="I29"/>
  <c r="I27"/>
  <c r="I25"/>
  <c r="I23"/>
  <c r="I21"/>
  <c r="I19"/>
  <c r="I17"/>
  <c r="I15"/>
  <c r="I13"/>
  <c r="I11"/>
  <c r="I9"/>
  <c r="I38" l="1"/>
  <c r="J34"/>
  <c r="C34" i="11"/>
  <c r="C26"/>
  <c r="C14"/>
  <c r="C9"/>
  <c r="J26" i="12"/>
  <c r="J8"/>
  <c r="I22"/>
  <c r="C18" i="11"/>
  <c r="A39" i="12"/>
  <c r="C39"/>
  <c r="J35"/>
  <c r="I8"/>
  <c r="E37" i="13"/>
  <c r="E35"/>
  <c r="E33"/>
  <c r="E31"/>
  <c r="E29"/>
  <c r="E27"/>
  <c r="E25"/>
  <c r="E23"/>
  <c r="E21"/>
  <c r="E19"/>
  <c r="E17"/>
  <c r="E15"/>
  <c r="E13"/>
  <c r="E11"/>
  <c r="E9"/>
  <c r="E38"/>
  <c r="E36"/>
  <c r="E34"/>
  <c r="E32"/>
  <c r="E30"/>
  <c r="E28"/>
  <c r="E26"/>
  <c r="E24"/>
  <c r="E22"/>
  <c r="E20"/>
  <c r="E18"/>
  <c r="E16"/>
  <c r="E14"/>
  <c r="E12"/>
  <c r="J32" i="12"/>
  <c r="J36"/>
  <c r="C36" i="11"/>
  <c r="C32"/>
  <c r="C28"/>
  <c r="C24"/>
  <c r="C20"/>
  <c r="C16"/>
  <c r="C12"/>
  <c r="C11"/>
  <c r="C8"/>
  <c r="J18" i="12"/>
  <c r="I30"/>
  <c r="I14"/>
  <c r="G32" i="7"/>
  <c r="B83"/>
  <c r="C10" i="11"/>
  <c r="J30" i="12"/>
  <c r="J22"/>
  <c r="J14"/>
  <c r="I34"/>
  <c r="I26"/>
  <c r="I18"/>
  <c r="I10"/>
  <c r="E8" i="13"/>
  <c r="B3" i="11"/>
  <c r="B5" i="12"/>
  <c r="F38" i="7" s="1"/>
  <c r="C37" i="11"/>
  <c r="C35"/>
  <c r="C33"/>
  <c r="C31"/>
  <c r="C29"/>
  <c r="C27"/>
  <c r="C25"/>
  <c r="C23"/>
  <c r="C21"/>
  <c r="C19"/>
  <c r="C17"/>
  <c r="C15"/>
  <c r="C13"/>
  <c r="J37" i="12"/>
  <c r="J33"/>
  <c r="J28"/>
  <c r="J24"/>
  <c r="J20"/>
  <c r="J16"/>
  <c r="J12"/>
  <c r="I36"/>
  <c r="I32"/>
  <c r="I28"/>
  <c r="I24"/>
  <c r="I20"/>
  <c r="I16"/>
  <c r="I12"/>
  <c r="I39" l="1"/>
  <c r="B77" i="7"/>
  <c r="C39" i="11"/>
  <c r="J39" i="12"/>
  <c r="B75" i="7"/>
  <c r="G40"/>
  <c r="G38"/>
</calcChain>
</file>

<file path=xl/comments1.xml><?xml version="1.0" encoding="utf-8"?>
<comments xmlns="http://schemas.openxmlformats.org/spreadsheetml/2006/main">
  <authors>
    <author>CG33</author>
    <author>Steenebruggen Laure</author>
  </authors>
  <commentList>
    <comment ref="I7" authorId="0">
      <text>
        <r>
          <rPr>
            <b/>
            <sz val="8"/>
            <color indexed="81"/>
            <rFont val="Tahoma"/>
            <family val="2"/>
          </rPr>
          <t xml:space="preserve">ZUS = 1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7" authorId="1">
      <text>
        <r>
          <rPr>
            <b/>
            <sz val="8"/>
            <color indexed="81"/>
            <rFont val="Tahoma"/>
            <family val="2"/>
          </rPr>
          <t xml:space="preserve">oui = 1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Steenebruggen Laure</author>
  </authors>
  <commentList>
    <comment ref="C7" authorId="0">
      <text>
        <r>
          <rPr>
            <b/>
            <sz val="8"/>
            <color indexed="81"/>
            <rFont val="Tahoma"/>
            <family val="2"/>
          </rPr>
          <t xml:space="preserve">oui = 1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Steenebruggen Laure</author>
  </authors>
  <commentList>
    <comment ref="C7" authorId="0">
      <text>
        <r>
          <rPr>
            <b/>
            <sz val="8"/>
            <color indexed="81"/>
            <rFont val="Tahoma"/>
            <family val="2"/>
          </rPr>
          <t xml:space="preserve">oui = 1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<sst xmlns="http://schemas.openxmlformats.org/spreadsheetml/2006/main" count="356" uniqueCount="276">
  <si>
    <t>dont stagiaire(s) femme</t>
  </si>
  <si>
    <t>Nb Prescriptions</t>
  </si>
  <si>
    <t>Prescriptions ML</t>
  </si>
  <si>
    <t>Prescriptions Pôle Emploi</t>
  </si>
  <si>
    <t>Prescriptions Cap Emploi</t>
  </si>
  <si>
    <t>Prescriptions Autres</t>
  </si>
  <si>
    <t>Nb présents information collective</t>
  </si>
  <si>
    <t>&gt; Prescriptions Information Collective</t>
  </si>
  <si>
    <t>RQTH</t>
  </si>
  <si>
    <t>ZUS</t>
  </si>
  <si>
    <t xml:space="preserve">SUIVI - BILAN </t>
  </si>
  <si>
    <t>CDDI</t>
  </si>
  <si>
    <t>Clause Insertion</t>
  </si>
  <si>
    <t>Nom et prénom du stagiaire</t>
  </si>
  <si>
    <t>Du</t>
  </si>
  <si>
    <t>au</t>
  </si>
  <si>
    <t xml:space="preserve">Filière métier : </t>
  </si>
  <si>
    <t>Nombre d'heures réalisé/ stagiaire</t>
  </si>
  <si>
    <t>Nbre total stagiaires BRSA</t>
  </si>
  <si>
    <t>Rémunération</t>
  </si>
  <si>
    <t>(ex. bâtiment, logistique, tertiaire, restauration...)</t>
  </si>
  <si>
    <t>Commune</t>
  </si>
  <si>
    <t>Catégorie du public</t>
  </si>
  <si>
    <t>Nom du stagiaire</t>
  </si>
  <si>
    <t>Prénom stagiaire</t>
  </si>
  <si>
    <t>Référents</t>
  </si>
  <si>
    <t>Age</t>
  </si>
  <si>
    <t>Validation totale</t>
  </si>
  <si>
    <t>Validation partielle</t>
  </si>
  <si>
    <t>Motifs de validation partielle</t>
  </si>
  <si>
    <t>Formation</t>
  </si>
  <si>
    <t>Informations générales</t>
  </si>
  <si>
    <t>N° Session</t>
  </si>
  <si>
    <t>Autres</t>
  </si>
  <si>
    <t>à remplir par l'organisme porteur</t>
  </si>
  <si>
    <t>Organisme porteur :</t>
  </si>
  <si>
    <t>Organisme associé :</t>
  </si>
  <si>
    <t>Soit par session :</t>
  </si>
  <si>
    <t>genre</t>
  </si>
  <si>
    <t>F</t>
  </si>
  <si>
    <t>M</t>
  </si>
  <si>
    <t>6 Bis</t>
  </si>
  <si>
    <t>5 (niveau)</t>
  </si>
  <si>
    <t>Niveau de Formation</t>
  </si>
  <si>
    <t>BRSA socle</t>
  </si>
  <si>
    <t>DELD</t>
  </si>
  <si>
    <t>BRSA majoré</t>
  </si>
  <si>
    <t>Pôle Emploi</t>
  </si>
  <si>
    <t>MDSI</t>
  </si>
  <si>
    <t xml:space="preserve"> </t>
  </si>
  <si>
    <t>Référent RSA</t>
  </si>
  <si>
    <t>Genre</t>
  </si>
  <si>
    <t>CCAS</t>
  </si>
  <si>
    <t>ADAV</t>
  </si>
  <si>
    <t>PLIE</t>
  </si>
  <si>
    <t>DE</t>
  </si>
  <si>
    <t>Démission</t>
  </si>
  <si>
    <t>Abandon</t>
  </si>
  <si>
    <t>Santé</t>
  </si>
  <si>
    <t>Mobilité</t>
  </si>
  <si>
    <t>Garde d'enfants</t>
  </si>
  <si>
    <t>Emploi</t>
  </si>
  <si>
    <t>Déménagement</t>
  </si>
  <si>
    <t>Absence</t>
  </si>
  <si>
    <t>Conforme au projet</t>
  </si>
  <si>
    <t>UC non aquise-s</t>
  </si>
  <si>
    <t>Motifs sorties et abandons</t>
  </si>
  <si>
    <t>Rupture à l'initiatvie de l'OF</t>
  </si>
  <si>
    <t>Rupture à l'initiatvie de l'employeur</t>
  </si>
  <si>
    <t>Prescripteurs</t>
  </si>
  <si>
    <t>Type de contrat</t>
  </si>
  <si>
    <t>CUI CAE</t>
  </si>
  <si>
    <t>CUI CIE</t>
  </si>
  <si>
    <t>Contrat Pro</t>
  </si>
  <si>
    <t>CDD&gt;6mois</t>
  </si>
  <si>
    <t>CDD&lt;6mois</t>
  </si>
  <si>
    <t>Intérim</t>
  </si>
  <si>
    <t>IAE</t>
  </si>
  <si>
    <t>ACI</t>
  </si>
  <si>
    <t>AI</t>
  </si>
  <si>
    <t>EI</t>
  </si>
  <si>
    <t>GEIQ</t>
  </si>
  <si>
    <t>Régie Quartier</t>
  </si>
  <si>
    <t>ETTI</t>
  </si>
  <si>
    <t>SIAE</t>
  </si>
  <si>
    <t>Type de sortie</t>
  </si>
  <si>
    <t>Création activité</t>
  </si>
  <si>
    <t>Accès à 1 emploi temporaire ou saisonnier (&gt; ou = 6mois)</t>
  </si>
  <si>
    <t>Accès 1 contrat aidé</t>
  </si>
  <si>
    <t>Accès à 1 emploi durable (+6mois)</t>
  </si>
  <si>
    <t>Accès à 1 formation qualifiante</t>
  </si>
  <si>
    <t>Accès à 1 formation certifiée</t>
  </si>
  <si>
    <t>Accès à 1 procédure VAE</t>
  </si>
  <si>
    <t>Retour en formation scolaire</t>
  </si>
  <si>
    <t>Rupture / Abandon</t>
  </si>
  <si>
    <t>CDI</t>
  </si>
  <si>
    <t>Mission IAE</t>
  </si>
  <si>
    <t>Non présentation à l'initiative de l'OF</t>
  </si>
  <si>
    <t>Validation</t>
  </si>
  <si>
    <t>Oui</t>
  </si>
  <si>
    <t xml:space="preserve">Fait le </t>
  </si>
  <si>
    <t>Création Act.</t>
  </si>
  <si>
    <t xml:space="preserve">A ) Organisme(s) </t>
  </si>
  <si>
    <t>B) Modalités générales de l'action</t>
  </si>
  <si>
    <t>à</t>
  </si>
  <si>
    <r>
      <t>Par</t>
    </r>
    <r>
      <rPr>
        <sz val="10"/>
        <rFont val="Arial"/>
        <family val="2"/>
      </rPr>
      <t xml:space="preserve"> (coordonnées organisme et contact)</t>
    </r>
  </si>
  <si>
    <t>Programmé</t>
  </si>
  <si>
    <t>Réalisé</t>
  </si>
  <si>
    <t>%</t>
  </si>
  <si>
    <t xml:space="preserve">Nbre de session(s) </t>
  </si>
  <si>
    <t>Nbre total  d'heures</t>
  </si>
  <si>
    <t>Nbre total stagiaires</t>
  </si>
  <si>
    <t>Bordeaux</t>
  </si>
  <si>
    <t>Sud Gironde</t>
  </si>
  <si>
    <t>Motifs abandon</t>
  </si>
  <si>
    <t>Date entrée</t>
  </si>
  <si>
    <t>Date Sortie</t>
  </si>
  <si>
    <t>Nbre de PAE réalisée</t>
  </si>
  <si>
    <t>Période d'accès à l'entreprise (PAE)</t>
  </si>
  <si>
    <t>Nbre d'heures PAE réalisées</t>
  </si>
  <si>
    <t>Motif PAE non effectuée</t>
  </si>
  <si>
    <t>Chargée Insertion</t>
  </si>
  <si>
    <t>Durée du parcours/jours</t>
  </si>
  <si>
    <t>Durée du parcours/mois</t>
  </si>
  <si>
    <t>Validation Visée</t>
  </si>
  <si>
    <t>CQP Total</t>
  </si>
  <si>
    <t>CQP Partiel</t>
  </si>
  <si>
    <t>CC Partiel</t>
  </si>
  <si>
    <t>CC Total</t>
  </si>
  <si>
    <t>Titre prof. Partiel</t>
  </si>
  <si>
    <t>Titre prof. Total</t>
  </si>
  <si>
    <t>CAP Partiel</t>
  </si>
  <si>
    <t>CAP Total</t>
  </si>
  <si>
    <t>Référent</t>
  </si>
  <si>
    <t>Prévisionnel</t>
  </si>
  <si>
    <t>. Période Accès à l'Entreprise (CUB, Hors CUB) :</t>
  </si>
  <si>
    <t>Site(s) et Lieu(x) de réalisation :</t>
  </si>
  <si>
    <t>. Formation théorique :</t>
  </si>
  <si>
    <t>. Formation pratique :</t>
  </si>
  <si>
    <t>du :</t>
  </si>
  <si>
    <t>au :</t>
  </si>
  <si>
    <t>C) Validation de la formation / stagiaires</t>
  </si>
  <si>
    <t>Total</t>
  </si>
  <si>
    <t>Mission locale</t>
  </si>
  <si>
    <t>Moyenne total heures stagiaire</t>
  </si>
  <si>
    <t>Moyenne total heures PAE</t>
  </si>
  <si>
    <t>Intitulé Formation</t>
  </si>
  <si>
    <t>Validation effective</t>
  </si>
  <si>
    <t>Nombre</t>
  </si>
  <si>
    <t>Métiers du Commerce et de la Bureautique</t>
  </si>
  <si>
    <t>Métiers de l’Aide à domicile, de la Coiffure et des autres métiers du Secteur Sanitaire et Social</t>
  </si>
  <si>
    <t xml:space="preserve">Métiers de la Culture, du Spectacle et de la Communication </t>
  </si>
  <si>
    <t>Métiers de la Forêt et du Bois – Industrie Papetière</t>
  </si>
  <si>
    <t>Métiers de l’Animation, et du Sport</t>
  </si>
  <si>
    <t>Métiers des Industries Agroalimentaires et de la Santé</t>
  </si>
  <si>
    <t>Métiers des Industries de la Métallurgie, de la Mécanique, de l’Electricité/Electronique</t>
  </si>
  <si>
    <t>Métiers de la Propreté et de la Sécurité</t>
  </si>
  <si>
    <t>Métiers de l’Industrie hôtelière, de la Restauration et du Tourisme</t>
  </si>
  <si>
    <t>Métiers du Transport et de la Logistique</t>
  </si>
  <si>
    <t xml:space="preserve">Métiers de la Mer et des Industries Chimiques et Plastiques </t>
  </si>
  <si>
    <t>Métiers de l’Agriculture</t>
  </si>
  <si>
    <t>Filières métiers</t>
  </si>
  <si>
    <t>Métiers du BTP</t>
  </si>
  <si>
    <t>Nbre de stagiaire</t>
  </si>
  <si>
    <t>En lien avec la formation2</t>
  </si>
  <si>
    <t>Type de contrat3</t>
  </si>
  <si>
    <t>Voie de formation4</t>
  </si>
  <si>
    <t>Intitulé de la formation5</t>
  </si>
  <si>
    <t>CP</t>
  </si>
  <si>
    <t>Benef RSA</t>
  </si>
  <si>
    <t>Pôle emploi</t>
  </si>
  <si>
    <t>Cap emploi</t>
  </si>
  <si>
    <t>Parcours visé</t>
  </si>
  <si>
    <t>Nb H centre</t>
  </si>
  <si>
    <t>Rému</t>
  </si>
  <si>
    <t>Autre</t>
  </si>
  <si>
    <t>Région</t>
  </si>
  <si>
    <t>Logement</t>
  </si>
  <si>
    <t>Exclusion</t>
  </si>
  <si>
    <t>Situation à l'issue de l'action</t>
  </si>
  <si>
    <t>Si emploi</t>
  </si>
  <si>
    <t>Si formation</t>
  </si>
  <si>
    <t>En lien avec la formation</t>
  </si>
  <si>
    <t>Voie de formation</t>
  </si>
  <si>
    <t>Intitulé de la formation</t>
  </si>
  <si>
    <t>Alternance</t>
  </si>
  <si>
    <t>emploi en lien avec compétences développées</t>
  </si>
  <si>
    <t>non</t>
  </si>
  <si>
    <t>Recherche emploi</t>
  </si>
  <si>
    <t>Recherche formation</t>
  </si>
  <si>
    <t>Perspectives à moyen et/ou long terme</t>
  </si>
  <si>
    <t>FI</t>
  </si>
  <si>
    <t>Apprentissage</t>
  </si>
  <si>
    <t>FPC</t>
  </si>
  <si>
    <t>Voie de la formation</t>
  </si>
  <si>
    <t>3 et +</t>
  </si>
  <si>
    <t>Service Emploi Commune</t>
  </si>
  <si>
    <t>Prestataire BDI</t>
  </si>
  <si>
    <t>INFOS GENERALES</t>
  </si>
  <si>
    <t>FORMATION</t>
  </si>
  <si>
    <t>SORTIES</t>
  </si>
  <si>
    <t>Date de naissance</t>
  </si>
  <si>
    <t>ANNEE</t>
  </si>
  <si>
    <t>GUIDE D'UTILISATION</t>
  </si>
  <si>
    <t>Tableau Suivi</t>
  </si>
  <si>
    <t>- Renseigner toutes les cellules orange</t>
  </si>
  <si>
    <t>- Le calcul du "réalisé" se fera automatiquement dès lors que les autres onglets seront renseignés</t>
  </si>
  <si>
    <t>- Le prévisionnel est à renseigner en fonction des profils des personnes intégrées : individualisation des parcours.</t>
  </si>
  <si>
    <t>La plupart des données sont à renseigner en fonction d'une liste de critères prédéfinis (menu déroulant)</t>
  </si>
  <si>
    <t>- N° session : dans le cas où l'action prévoit plusieurs sessions (1,2,3,…)</t>
  </si>
  <si>
    <t>- Parcours  visé :Défini à l'entrée de l'action selon le profil du stagiaire et les prérequis nécessaires</t>
  </si>
  <si>
    <t xml:space="preserve">D) % Répartition types de sortie </t>
  </si>
  <si>
    <t xml:space="preserve"> % BRSA</t>
  </si>
  <si>
    <t>% TOTAL</t>
  </si>
  <si>
    <t>MSA</t>
  </si>
  <si>
    <t>CAIO</t>
  </si>
  <si>
    <t>BRSA nbre à saisir</t>
  </si>
  <si>
    <t>RAPPEL BRSA EN SORTIES</t>
  </si>
  <si>
    <t>TOTAL REALISE EN SORTIES</t>
  </si>
  <si>
    <t>RAPPEL TOTAL EN SORTIES</t>
  </si>
  <si>
    <t>Nombre de Situation à l'issue de l'action</t>
  </si>
  <si>
    <t>Valorisation</t>
  </si>
  <si>
    <t>Réalisé en %</t>
  </si>
  <si>
    <t>Réalisé en nombre</t>
  </si>
  <si>
    <t xml:space="preserve"> AIDE A LA SAISIE</t>
  </si>
  <si>
    <t xml:space="preserve">SYNTHESE DES SORTIES </t>
  </si>
  <si>
    <t>&gt; Sessions / Stagiaires dont ceux relevant du dispositif du RSA</t>
  </si>
  <si>
    <t>-  Circuits de communication  -</t>
  </si>
  <si>
    <t xml:space="preserve">ETAPES </t>
  </si>
  <si>
    <t xml:space="preserve">  A la signature de la Convention</t>
  </si>
  <si>
    <t xml:space="preserve">  &gt; Remise par le CG33 d'un exemplaire papier et par voie électronique</t>
  </si>
  <si>
    <t xml:space="preserve">  Au démarrage du chantier formation</t>
  </si>
  <si>
    <t xml:space="preserve"> &gt; Transmission par voie électronique présentant les objectifs conventionnels de l'action</t>
  </si>
  <si>
    <t>Réunion de suivi</t>
  </si>
  <si>
    <t xml:space="preserve">  &gt; Transmission par voie électronique une semaine avant la date de la réunion.</t>
  </si>
  <si>
    <t>A la clôture du chantier formation</t>
  </si>
  <si>
    <t>-  Aide à la Saisie  -</t>
  </si>
  <si>
    <t>Quand</t>
  </si>
  <si>
    <t>Rubriques  A - B</t>
  </si>
  <si>
    <t>Rubriques  C et D</t>
  </si>
  <si>
    <t>Rubriques  E</t>
  </si>
  <si>
    <t>Afin de permettre un suivi spécifique concernant les personnes relevant du dispositif du RSA, un tableau d'aide à la saisie est à disposition en bas de page (D) % Répartition types de sortie : Aide à la saisie)</t>
  </si>
  <si>
    <r>
      <t xml:space="preserve">Cet outil de </t>
    </r>
    <r>
      <rPr>
        <b/>
        <sz val="10"/>
        <rFont val="Arial"/>
        <family val="2"/>
      </rPr>
      <t>suivi - bilan</t>
    </r>
    <r>
      <rPr>
        <sz val="10"/>
        <rFont val="Arial"/>
        <family val="2"/>
      </rPr>
      <t xml:space="preserve"> a pour  objectif de permettre le suivi de cette action, de la phase de recrutement des stagiaires jusqu'après leur sortie.
Vous trouverez ci-dessous quelques indications destinées à vous en faciliter la saisie et la transmission</t>
    </r>
  </si>
  <si>
    <r>
      <t>4</t>
    </r>
    <r>
      <rPr>
        <b/>
        <sz val="8"/>
        <rFont val="Arial"/>
        <family val="2"/>
      </rPr>
      <t>A renseigner avant démarrage du Chantier Formation</t>
    </r>
  </si>
  <si>
    <r>
      <t>4</t>
    </r>
    <r>
      <rPr>
        <b/>
        <sz val="8"/>
        <rFont val="Arial"/>
        <family val="2"/>
      </rPr>
      <t>Clôture du Chantier Formation</t>
    </r>
  </si>
  <si>
    <r>
      <t>4</t>
    </r>
    <r>
      <rPr>
        <b/>
        <sz val="8"/>
        <rFont val="Arial"/>
        <family val="2"/>
      </rPr>
      <t xml:space="preserve"> Les données sont calculées automatiquement. </t>
    </r>
  </si>
  <si>
    <r>
      <t>4</t>
    </r>
    <r>
      <rPr>
        <b/>
        <sz val="8"/>
        <rFont val="Arial"/>
        <family val="2"/>
      </rPr>
      <t>A renseigner et à actualiser durant le Chantier Formation</t>
    </r>
  </si>
  <si>
    <r>
      <t>4</t>
    </r>
    <r>
      <rPr>
        <b/>
        <sz val="8"/>
        <rFont val="Arial"/>
        <family val="2"/>
      </rPr>
      <t xml:space="preserve"> Informations concernant les profils des stagiaires </t>
    </r>
  </si>
  <si>
    <r>
      <t>4</t>
    </r>
    <r>
      <rPr>
        <b/>
        <sz val="8"/>
        <rFont val="Arial"/>
        <family val="2"/>
      </rPr>
      <t>Il est prévu de pouvoir suivre et donc renseigner, à 6 mois après la fin de l'action, les parcours des stagiaires</t>
    </r>
  </si>
  <si>
    <t>(onglet Suivi-Bilan : sessions/stagiaires), les informations concernant le public (Onglet Infos générales)</t>
  </si>
  <si>
    <t>et éventuellement le parcours visé (onglet Formation).</t>
  </si>
  <si>
    <t>1 - NATURE DES SORTIES A LA CLOTURE DU CHANTIER FORMATION</t>
  </si>
  <si>
    <t>2 - NATURE DES SORTIES A 6 MOIS ou PLUS</t>
  </si>
  <si>
    <t>Guide d'utilisation :  voir onglet 1</t>
  </si>
  <si>
    <t>Revivre</t>
  </si>
  <si>
    <t>Colonne1</t>
  </si>
  <si>
    <t>CREACT</t>
  </si>
  <si>
    <t>Diaconat</t>
  </si>
  <si>
    <t>PTS de Reference</t>
  </si>
  <si>
    <t>Bassin</t>
  </si>
  <si>
    <t>Graves</t>
  </si>
  <si>
    <t>Hauts de Garonne</t>
  </si>
  <si>
    <t>Haute Gironde</t>
  </si>
  <si>
    <t>Médoc</t>
  </si>
  <si>
    <t>Porte du Médoc</t>
  </si>
  <si>
    <t>Libournais</t>
  </si>
  <si>
    <t>BRSA socle+ Prime activité</t>
  </si>
  <si>
    <t>PTS</t>
  </si>
  <si>
    <t>Emploi Avenir</t>
  </si>
  <si>
    <t>Chantier pour la Formation et l'Insertion</t>
  </si>
  <si>
    <t xml:space="preserve"> Chantier pour la  Formation et l'Insertion</t>
  </si>
  <si>
    <t>Nombre de Période immersion Entreprise</t>
  </si>
  <si>
    <t>(vide)</t>
  </si>
  <si>
    <t>Total 0</t>
  </si>
  <si>
    <t>Total (vide)</t>
  </si>
  <si>
    <t>Total général</t>
  </si>
</sst>
</file>

<file path=xl/styles.xml><?xml version="1.0" encoding="utf-8"?>
<styleSheet xmlns="http://schemas.openxmlformats.org/spreadsheetml/2006/main">
  <numFmts count="3">
    <numFmt numFmtId="164" formatCode="0#&quot; &quot;##&quot; &quot;##&quot; &quot;##&quot; &quot;##"/>
    <numFmt numFmtId="165" formatCode="dd/mm/yy;@"/>
    <numFmt numFmtId="166" formatCode="0.0"/>
  </numFmts>
  <fonts count="55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i/>
      <sz val="12"/>
      <name val="Arial"/>
      <family val="2"/>
    </font>
    <font>
      <b/>
      <sz val="12"/>
      <name val="Arial"/>
      <family val="2"/>
    </font>
    <font>
      <sz val="10"/>
      <color indexed="9"/>
      <name val="Arial"/>
      <family val="2"/>
    </font>
    <font>
      <b/>
      <sz val="12"/>
      <color indexed="9"/>
      <name val="Arial"/>
      <family val="2"/>
    </font>
    <font>
      <b/>
      <sz val="18"/>
      <name val="Arial"/>
      <family val="2"/>
    </font>
    <font>
      <b/>
      <u/>
      <sz val="16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i/>
      <sz val="8"/>
      <name val="Arial"/>
      <family val="2"/>
    </font>
    <font>
      <b/>
      <u/>
      <sz val="11"/>
      <name val="Arial"/>
      <family val="2"/>
    </font>
    <font>
      <u/>
      <sz val="10"/>
      <name val="Arial"/>
      <family val="2"/>
    </font>
    <font>
      <sz val="12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b/>
      <u/>
      <sz val="10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12"/>
      <color indexed="9"/>
      <name val="Arial"/>
      <family val="2"/>
    </font>
    <font>
      <b/>
      <i/>
      <sz val="11"/>
      <name val="Arial"/>
      <family val="2"/>
    </font>
    <font>
      <b/>
      <sz val="10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9"/>
      <name val="Arial"/>
      <family val="2"/>
    </font>
    <font>
      <i/>
      <sz val="12"/>
      <name val="Arial"/>
      <family val="2"/>
    </font>
    <font>
      <b/>
      <sz val="14"/>
      <color indexed="9"/>
      <name val="Arial"/>
      <family val="2"/>
    </font>
    <font>
      <b/>
      <sz val="10"/>
      <color indexed="10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6"/>
      <name val="Arial"/>
      <family val="2"/>
    </font>
    <font>
      <sz val="10"/>
      <color indexed="9"/>
      <name val="Arial"/>
      <family val="2"/>
    </font>
    <font>
      <b/>
      <i/>
      <sz val="9"/>
      <name val="Arial"/>
      <family val="2"/>
    </font>
    <font>
      <b/>
      <i/>
      <u/>
      <sz val="10"/>
      <color indexed="48"/>
      <name val="Arial"/>
      <family val="2"/>
    </font>
    <font>
      <b/>
      <sz val="12"/>
      <color indexed="12"/>
      <name val="Arial"/>
      <family val="2"/>
    </font>
    <font>
      <u/>
      <sz val="10"/>
      <color indexed="9"/>
      <name val="Arial Black"/>
      <family val="2"/>
    </font>
    <font>
      <sz val="10"/>
      <color indexed="9"/>
      <name val="Arial Black"/>
      <family val="2"/>
    </font>
    <font>
      <u/>
      <sz val="10"/>
      <name val="Arial Black"/>
      <family val="2"/>
    </font>
    <font>
      <b/>
      <sz val="8"/>
      <name val="Arial"/>
      <family val="2"/>
    </font>
    <font>
      <b/>
      <sz val="8"/>
      <name val="Webdings"/>
      <family val="1"/>
      <charset val="2"/>
    </font>
    <font>
      <u/>
      <sz val="10"/>
      <color indexed="48"/>
      <name val="Arial Black"/>
      <family val="2"/>
    </font>
    <font>
      <b/>
      <u/>
      <sz val="10"/>
      <color indexed="48"/>
      <name val="Arial Black"/>
      <family val="2"/>
    </font>
    <font>
      <b/>
      <u/>
      <sz val="10"/>
      <color indexed="20"/>
      <name val="Arial"/>
      <family val="2"/>
    </font>
    <font>
      <sz val="18"/>
      <color indexed="9"/>
      <name val="Arial"/>
      <family val="2"/>
    </font>
    <font>
      <sz val="8"/>
      <color indexed="9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8" tint="0.39997558519241921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5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61">
    <xf numFmtId="0" fontId="0" fillId="0" borderId="0" xfId="0"/>
    <xf numFmtId="0" fontId="0" fillId="0" borderId="0" xfId="0" applyAlignment="1">
      <alignment horizontal="left"/>
    </xf>
    <xf numFmtId="0" fontId="3" fillId="2" borderId="1" xfId="0" applyFont="1" applyFill="1" applyBorder="1" applyAlignment="1">
      <alignment horizontal="center" vertical="center" wrapText="1"/>
    </xf>
    <xf numFmtId="0" fontId="8" fillId="0" borderId="0" xfId="0" applyFont="1"/>
    <xf numFmtId="0" fontId="3" fillId="2" borderId="0" xfId="0" applyFont="1" applyFill="1" applyAlignment="1">
      <alignment horizontal="center"/>
    </xf>
    <xf numFmtId="0" fontId="0" fillId="0" borderId="0" xfId="0" quotePrefix="1"/>
    <xf numFmtId="0" fontId="5" fillId="0" borderId="0" xfId="0" applyFont="1" applyAlignment="1">
      <alignment vertical="center" wrapText="1"/>
    </xf>
    <xf numFmtId="0" fontId="18" fillId="2" borderId="0" xfId="0" applyFont="1" applyFill="1"/>
    <xf numFmtId="0" fontId="0" fillId="0" borderId="0" xfId="0" applyProtection="1">
      <protection locked="0"/>
    </xf>
    <xf numFmtId="0" fontId="0" fillId="0" borderId="0" xfId="0" applyBorder="1" applyProtection="1">
      <protection locked="0"/>
    </xf>
    <xf numFmtId="0" fontId="4" fillId="0" borderId="2" xfId="0" applyFont="1" applyFill="1" applyBorder="1" applyAlignment="1" applyProtection="1">
      <alignment horizontal="center" vertical="center"/>
      <protection locked="0"/>
    </xf>
    <xf numFmtId="0" fontId="12" fillId="0" borderId="2" xfId="0" applyFont="1" applyFill="1" applyBorder="1" applyProtection="1"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Protection="1"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3" borderId="0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17" fillId="0" borderId="3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vertical="center"/>
      <protection locked="0"/>
    </xf>
    <xf numFmtId="0" fontId="0" fillId="0" borderId="2" xfId="0" applyBorder="1" applyProtection="1">
      <protection locked="0"/>
    </xf>
    <xf numFmtId="0" fontId="0" fillId="0" borderId="0" xfId="0" applyFill="1" applyProtection="1"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4" xfId="0" applyFont="1" applyBorder="1" applyProtection="1">
      <protection locked="0"/>
    </xf>
    <xf numFmtId="0" fontId="16" fillId="0" borderId="5" xfId="0" applyFont="1" applyBorder="1" applyProtection="1">
      <protection locked="0"/>
    </xf>
    <xf numFmtId="0" fontId="2" fillId="0" borderId="5" xfId="0" applyFont="1" applyBorder="1" applyProtection="1">
      <protection locked="0"/>
    </xf>
    <xf numFmtId="0" fontId="0" fillId="0" borderId="5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8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0" xfId="0" applyBorder="1" applyProtection="1">
      <protection locked="0"/>
    </xf>
    <xf numFmtId="0" fontId="12" fillId="3" borderId="0" xfId="0" applyFont="1" applyFill="1" applyBorder="1" applyAlignment="1" applyProtection="1">
      <alignment horizontal="center" vertical="center"/>
    </xf>
    <xf numFmtId="0" fontId="7" fillId="3" borderId="8" xfId="0" applyFont="1" applyFill="1" applyBorder="1" applyAlignment="1" applyProtection="1">
      <alignment horizontal="center" wrapText="1"/>
    </xf>
    <xf numFmtId="0" fontId="2" fillId="0" borderId="8" xfId="0" applyFont="1" applyFill="1" applyBorder="1" applyAlignment="1" applyProtection="1">
      <alignment horizontal="center" wrapText="1"/>
    </xf>
    <xf numFmtId="1" fontId="7" fillId="3" borderId="8" xfId="0" applyNumberFormat="1" applyFont="1" applyFill="1" applyBorder="1" applyAlignment="1" applyProtection="1">
      <alignment horizontal="center"/>
    </xf>
    <xf numFmtId="0" fontId="6" fillId="3" borderId="8" xfId="0" applyFont="1" applyFill="1" applyBorder="1" applyAlignment="1" applyProtection="1">
      <alignment horizontal="center"/>
    </xf>
    <xf numFmtId="0" fontId="0" fillId="0" borderId="8" xfId="0" applyFill="1" applyBorder="1" applyAlignment="1" applyProtection="1">
      <alignment horizontal="center"/>
    </xf>
    <xf numFmtId="0" fontId="7" fillId="3" borderId="8" xfId="0" applyFont="1" applyFill="1" applyBorder="1" applyAlignment="1" applyProtection="1">
      <alignment horizontal="center"/>
    </xf>
    <xf numFmtId="0" fontId="0" fillId="3" borderId="8" xfId="0" applyFill="1" applyBorder="1" applyAlignment="1" applyProtection="1">
      <alignment horizontal="center"/>
    </xf>
    <xf numFmtId="0" fontId="0" fillId="0" borderId="8" xfId="0" applyBorder="1" applyAlignment="1" applyProtection="1">
      <alignment horizontal="center"/>
    </xf>
    <xf numFmtId="1" fontId="7" fillId="3" borderId="8" xfId="0" applyNumberFormat="1" applyFont="1" applyFill="1" applyBorder="1" applyAlignment="1" applyProtection="1">
      <alignment horizontal="center" wrapText="1"/>
    </xf>
    <xf numFmtId="1" fontId="6" fillId="3" borderId="1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wrapText="1"/>
    </xf>
    <xf numFmtId="0" fontId="0" fillId="0" borderId="0" xfId="0" applyFill="1" applyBorder="1" applyProtection="1"/>
    <xf numFmtId="0" fontId="0" fillId="0" borderId="0" xfId="0" applyBorder="1" applyProtection="1"/>
    <xf numFmtId="0" fontId="12" fillId="0" borderId="7" xfId="0" applyFont="1" applyFill="1" applyBorder="1" applyAlignment="1" applyProtection="1">
      <alignment horizontal="right"/>
    </xf>
    <xf numFmtId="0" fontId="0" fillId="0" borderId="7" xfId="0" applyBorder="1" applyAlignment="1" applyProtection="1">
      <alignment horizontal="right"/>
    </xf>
    <xf numFmtId="0" fontId="0" fillId="0" borderId="0" xfId="0" applyProtection="1"/>
    <xf numFmtId="0" fontId="0" fillId="0" borderId="11" xfId="0" pivotButton="1" applyBorder="1" applyProtection="1"/>
    <xf numFmtId="0" fontId="23" fillId="4" borderId="12" xfId="0" applyFont="1" applyFill="1" applyBorder="1" applyAlignment="1" applyProtection="1">
      <alignment horizontal="center"/>
    </xf>
    <xf numFmtId="0" fontId="24" fillId="0" borderId="0" xfId="0" applyFont="1" applyProtection="1"/>
    <xf numFmtId="0" fontId="0" fillId="0" borderId="0" xfId="0" applyAlignment="1" applyProtection="1">
      <alignment wrapText="1"/>
    </xf>
    <xf numFmtId="0" fontId="0" fillId="0" borderId="15" xfId="0" applyBorder="1" applyAlignment="1" applyProtection="1">
      <alignment vertical="center" wrapText="1"/>
      <protection locked="0"/>
    </xf>
    <xf numFmtId="0" fontId="0" fillId="0" borderId="16" xfId="0" applyBorder="1" applyAlignment="1" applyProtection="1">
      <alignment vertical="center" wrapText="1"/>
      <protection locked="0"/>
    </xf>
    <xf numFmtId="0" fontId="0" fillId="0" borderId="16" xfId="0" applyBorder="1" applyAlignment="1" applyProtection="1">
      <alignment horizontal="center" vertical="center" wrapText="1"/>
      <protection locked="0"/>
    </xf>
    <xf numFmtId="0" fontId="0" fillId="0" borderId="17" xfId="0" applyFill="1" applyBorder="1" applyAlignment="1" applyProtection="1">
      <alignment horizontal="center" vertical="center" wrapText="1"/>
      <protection locked="0"/>
    </xf>
    <xf numFmtId="0" fontId="0" fillId="0" borderId="17" xfId="0" applyBorder="1" applyAlignment="1" applyProtection="1">
      <alignment horizontal="center" vertical="center" wrapText="1"/>
      <protection locked="0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7" xfId="0" applyNumberFormat="1" applyBorder="1" applyAlignment="1" applyProtection="1">
      <alignment horizontal="center" vertical="center" wrapText="1"/>
      <protection locked="0"/>
    </xf>
    <xf numFmtId="0" fontId="0" fillId="0" borderId="15" xfId="0" applyNumberFormat="1" applyBorder="1" applyAlignment="1" applyProtection="1">
      <alignment horizontal="center" vertical="center" wrapText="1"/>
      <protection locked="0"/>
    </xf>
    <xf numFmtId="0" fontId="0" fillId="0" borderId="18" xfId="0" applyBorder="1" applyAlignment="1" applyProtection="1">
      <alignment vertical="center" wrapText="1"/>
      <protection locked="0"/>
    </xf>
    <xf numFmtId="0" fontId="0" fillId="0" borderId="16" xfId="0" applyFill="1" applyBorder="1" applyAlignment="1" applyProtection="1">
      <alignment horizontal="center" vertical="center" wrapText="1"/>
      <protection locked="0"/>
    </xf>
    <xf numFmtId="0" fontId="0" fillId="0" borderId="15" xfId="0" applyFill="1" applyBorder="1" applyAlignment="1" applyProtection="1">
      <alignment vertical="center" wrapText="1"/>
      <protection locked="0"/>
    </xf>
    <xf numFmtId="0" fontId="0" fillId="0" borderId="16" xfId="0" applyFill="1" applyBorder="1" applyAlignment="1" applyProtection="1">
      <alignment vertical="center" wrapText="1"/>
      <protection locked="0"/>
    </xf>
    <xf numFmtId="0" fontId="0" fillId="0" borderId="18" xfId="0" applyFill="1" applyBorder="1" applyAlignment="1" applyProtection="1">
      <alignment horizontal="center" vertical="center" wrapText="1"/>
      <protection locked="0"/>
    </xf>
    <xf numFmtId="0" fontId="0" fillId="0" borderId="15" xfId="0" applyFill="1" applyBorder="1" applyAlignment="1" applyProtection="1">
      <alignment horizontal="center" vertical="center" wrapText="1"/>
      <protection locked="0"/>
    </xf>
    <xf numFmtId="0" fontId="0" fillId="0" borderId="19" xfId="0" applyFill="1" applyBorder="1" applyAlignment="1" applyProtection="1">
      <alignment horizontal="center" vertical="center" wrapText="1"/>
      <protection locked="0"/>
    </xf>
    <xf numFmtId="0" fontId="0" fillId="0" borderId="18" xfId="0" applyNumberFormat="1" applyFill="1" applyBorder="1" applyAlignment="1" applyProtection="1">
      <alignment horizontal="center" vertical="center" wrapText="1"/>
      <protection locked="0"/>
    </xf>
    <xf numFmtId="0" fontId="0" fillId="0" borderId="15" xfId="0" applyNumberFormat="1" applyFill="1" applyBorder="1" applyAlignment="1" applyProtection="1">
      <alignment horizontal="center" vertical="center" wrapText="1"/>
      <protection locked="0"/>
    </xf>
    <xf numFmtId="0" fontId="0" fillId="0" borderId="17" xfId="0" applyNumberForma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0" fontId="8" fillId="0" borderId="0" xfId="0" applyFont="1" applyProtection="1">
      <protection locked="0"/>
    </xf>
    <xf numFmtId="9" fontId="0" fillId="3" borderId="1" xfId="0" applyNumberFormat="1" applyFill="1" applyBorder="1" applyProtection="1">
      <protection locked="0"/>
    </xf>
    <xf numFmtId="0" fontId="3" fillId="5" borderId="20" xfId="0" applyFont="1" applyFill="1" applyBorder="1" applyAlignment="1" applyProtection="1">
      <alignment horizontal="center" vertical="center" wrapText="1"/>
      <protection locked="0"/>
    </xf>
    <xf numFmtId="0" fontId="3" fillId="5" borderId="21" xfId="0" applyFont="1" applyFill="1" applyBorder="1" applyAlignment="1" applyProtection="1">
      <alignment horizontal="center" vertical="center" wrapText="1"/>
      <protection locked="0"/>
    </xf>
    <xf numFmtId="164" fontId="3" fillId="5" borderId="2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left"/>
    </xf>
    <xf numFmtId="0" fontId="0" fillId="3" borderId="1" xfId="0" applyFill="1" applyBorder="1" applyAlignment="1" applyProtection="1">
      <alignment horizontal="left" wrapText="1" indent="1"/>
    </xf>
    <xf numFmtId="0" fontId="0" fillId="0" borderId="0" xfId="0" applyFill="1" applyProtection="1"/>
    <xf numFmtId="0" fontId="8" fillId="0" borderId="0" xfId="0" applyFont="1" applyProtection="1"/>
    <xf numFmtId="0" fontId="14" fillId="3" borderId="0" xfId="0" applyFont="1" applyFill="1" applyBorder="1" applyAlignment="1" applyProtection="1">
      <alignment vertical="center"/>
    </xf>
    <xf numFmtId="0" fontId="20" fillId="3" borderId="0" xfId="0" applyFont="1" applyFill="1" applyBorder="1" applyAlignment="1" applyProtection="1">
      <alignment vertical="center"/>
    </xf>
    <xf numFmtId="0" fontId="12" fillId="3" borderId="0" xfId="0" applyFont="1" applyFill="1" applyBorder="1" applyAlignment="1" applyProtection="1">
      <alignment horizontal="left" vertical="center"/>
    </xf>
    <xf numFmtId="0" fontId="1" fillId="0" borderId="0" xfId="0" applyFont="1" applyProtection="1">
      <protection locked="0"/>
    </xf>
    <xf numFmtId="0" fontId="1" fillId="0" borderId="0" xfId="0" applyFont="1" applyProtection="1"/>
    <xf numFmtId="0" fontId="26" fillId="0" borderId="0" xfId="0" applyFont="1" applyProtection="1"/>
    <xf numFmtId="0" fontId="26" fillId="0" borderId="0" xfId="0" applyFont="1" applyProtection="1">
      <protection locked="0"/>
    </xf>
    <xf numFmtId="0" fontId="26" fillId="0" borderId="0" xfId="0" applyFont="1" applyFill="1" applyProtection="1"/>
    <xf numFmtId="9" fontId="26" fillId="0" borderId="0" xfId="1" applyFont="1" applyFill="1" applyProtection="1"/>
    <xf numFmtId="0" fontId="27" fillId="0" borderId="0" xfId="0" applyFont="1" applyProtection="1"/>
    <xf numFmtId="0" fontId="0" fillId="0" borderId="16" xfId="0" applyBorder="1" applyAlignment="1" applyProtection="1">
      <alignment horizontal="left" vertical="center" wrapText="1"/>
      <protection locked="0"/>
    </xf>
    <xf numFmtId="0" fontId="0" fillId="0" borderId="17" xfId="0" applyFill="1" applyBorder="1" applyAlignment="1" applyProtection="1">
      <alignment horizontal="left" vertical="center" wrapText="1"/>
      <protection locked="0"/>
    </xf>
    <xf numFmtId="0" fontId="0" fillId="0" borderId="16" xfId="0" applyFill="1" applyBorder="1" applyAlignment="1" applyProtection="1">
      <alignment horizontal="left" vertical="center" wrapText="1"/>
      <protection locked="0"/>
    </xf>
    <xf numFmtId="0" fontId="0" fillId="0" borderId="18" xfId="0" applyBorder="1" applyAlignment="1" applyProtection="1">
      <alignment horizontal="left" vertical="center" wrapText="1"/>
      <protection locked="0"/>
    </xf>
    <xf numFmtId="164" fontId="3" fillId="0" borderId="0" xfId="0" applyNumberFormat="1" applyFont="1" applyFill="1" applyBorder="1" applyAlignment="1" applyProtection="1">
      <alignment vertical="center" wrapText="1"/>
    </xf>
    <xf numFmtId="164" fontId="9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Border="1" applyAlignment="1" applyProtection="1">
      <alignment vertical="center" wrapText="1"/>
    </xf>
    <xf numFmtId="0" fontId="22" fillId="0" borderId="23" xfId="0" applyFont="1" applyFill="1" applyBorder="1" applyAlignment="1" applyProtection="1">
      <alignment vertical="center" wrapText="1"/>
      <protection locked="0"/>
    </xf>
    <xf numFmtId="0" fontId="22" fillId="0" borderId="24" xfId="0" applyFont="1" applyFill="1" applyBorder="1" applyAlignment="1" applyProtection="1">
      <alignment vertical="center" wrapText="1"/>
      <protection locked="0"/>
    </xf>
    <xf numFmtId="0" fontId="22" fillId="0" borderId="24" xfId="0" applyFont="1" applyFill="1" applyBorder="1" applyAlignment="1" applyProtection="1">
      <alignment horizontal="center" vertical="center" wrapText="1"/>
      <protection locked="0"/>
    </xf>
    <xf numFmtId="0" fontId="22" fillId="0" borderId="25" xfId="0" applyFont="1" applyFill="1" applyBorder="1" applyAlignment="1" applyProtection="1">
      <alignment horizontal="center" vertical="center" wrapText="1"/>
      <protection locked="0"/>
    </xf>
    <xf numFmtId="0" fontId="22" fillId="0" borderId="26" xfId="0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Alignment="1">
      <alignment horizontal="center"/>
    </xf>
    <xf numFmtId="0" fontId="0" fillId="0" borderId="23" xfId="0" applyFill="1" applyBorder="1" applyAlignment="1" applyProtection="1">
      <alignment vertical="center" wrapText="1"/>
      <protection locked="0"/>
    </xf>
    <xf numFmtId="2" fontId="1" fillId="0" borderId="17" xfId="0" applyNumberFormat="1" applyFont="1" applyBorder="1" applyAlignment="1" applyProtection="1">
      <alignment horizontal="center" vertical="center" wrapText="1"/>
      <protection locked="0"/>
    </xf>
    <xf numFmtId="0" fontId="0" fillId="0" borderId="25" xfId="0" applyFill="1" applyBorder="1" applyAlignment="1" applyProtection="1">
      <alignment horizontal="center" vertical="center" wrapText="1"/>
      <protection locked="0"/>
    </xf>
    <xf numFmtId="0" fontId="0" fillId="0" borderId="24" xfId="0" applyFill="1" applyBorder="1" applyAlignment="1" applyProtection="1">
      <alignment horizontal="center" vertical="center" wrapText="1"/>
      <protection locked="0"/>
    </xf>
    <xf numFmtId="0" fontId="0" fillId="0" borderId="24" xfId="0" applyFill="1" applyBorder="1" applyAlignment="1" applyProtection="1">
      <alignment vertical="center" wrapText="1"/>
      <protection locked="0"/>
    </xf>
    <xf numFmtId="0" fontId="0" fillId="0" borderId="24" xfId="0" applyBorder="1" applyAlignment="1" applyProtection="1">
      <alignment horizontal="left" vertical="center" wrapText="1"/>
      <protection locked="0"/>
    </xf>
    <xf numFmtId="0" fontId="0" fillId="0" borderId="27" xfId="0" applyNumberFormat="1" applyFill="1" applyBorder="1" applyAlignment="1" applyProtection="1">
      <alignment horizontal="center" vertical="center" wrapText="1"/>
      <protection locked="0"/>
    </xf>
    <xf numFmtId="165" fontId="0" fillId="0" borderId="28" xfId="0" applyNumberFormat="1" applyFill="1" applyBorder="1" applyAlignment="1" applyProtection="1">
      <alignment horizontal="center" vertical="center" wrapText="1"/>
      <protection locked="0"/>
    </xf>
    <xf numFmtId="0" fontId="0" fillId="0" borderId="28" xfId="0" applyFill="1" applyBorder="1" applyAlignment="1" applyProtection="1">
      <alignment horizontal="center" vertical="center" wrapText="1"/>
      <protection locked="0"/>
    </xf>
    <xf numFmtId="0" fontId="0" fillId="0" borderId="29" xfId="0" applyFill="1" applyBorder="1" applyAlignment="1" applyProtection="1">
      <alignment horizontal="center" vertical="center" wrapText="1"/>
      <protection locked="0"/>
    </xf>
    <xf numFmtId="0" fontId="0" fillId="0" borderId="30" xfId="0" applyFill="1" applyBorder="1" applyAlignment="1" applyProtection="1">
      <alignment horizontal="center" vertical="center" wrapText="1"/>
      <protection locked="0"/>
    </xf>
    <xf numFmtId="0" fontId="22" fillId="0" borderId="0" xfId="0" applyFont="1"/>
    <xf numFmtId="0" fontId="21" fillId="0" borderId="0" xfId="0" applyFont="1" applyFill="1" applyBorder="1" applyAlignment="1">
      <alignment vertical="center"/>
    </xf>
    <xf numFmtId="0" fontId="3" fillId="5" borderId="31" xfId="0" applyFont="1" applyFill="1" applyBorder="1" applyAlignment="1" applyProtection="1">
      <alignment horizontal="center" vertical="center" wrapText="1"/>
      <protection locked="0"/>
    </xf>
    <xf numFmtId="0" fontId="3" fillId="6" borderId="32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right"/>
    </xf>
    <xf numFmtId="0" fontId="1" fillId="0" borderId="0" xfId="0" applyFont="1" applyFill="1" applyProtection="1">
      <protection locked="0"/>
    </xf>
    <xf numFmtId="0" fontId="8" fillId="0" borderId="0" xfId="0" applyFont="1" applyFill="1" applyProtection="1">
      <protection locked="0"/>
    </xf>
    <xf numFmtId="0" fontId="0" fillId="0" borderId="16" xfId="0" applyNumberFormat="1" applyBorder="1" applyAlignment="1" applyProtection="1">
      <alignment vertical="center" wrapText="1"/>
      <protection locked="0"/>
    </xf>
    <xf numFmtId="0" fontId="0" fillId="0" borderId="15" xfId="0" applyNumberFormat="1" applyBorder="1" applyAlignment="1" applyProtection="1">
      <alignment vertical="center" wrapText="1"/>
      <protection locked="0"/>
    </xf>
    <xf numFmtId="0" fontId="0" fillId="0" borderId="16" xfId="0" applyNumberFormat="1" applyFill="1" applyBorder="1" applyAlignment="1" applyProtection="1">
      <alignment vertical="center" wrapText="1"/>
      <protection locked="0"/>
    </xf>
    <xf numFmtId="2" fontId="0" fillId="0" borderId="15" xfId="0" applyNumberFormat="1" applyBorder="1" applyAlignment="1" applyProtection="1">
      <alignment vertical="center" wrapText="1"/>
      <protection locked="0"/>
    </xf>
    <xf numFmtId="2" fontId="0" fillId="0" borderId="15" xfId="0" applyNumberFormat="1" applyFill="1" applyBorder="1" applyAlignment="1" applyProtection="1">
      <alignment vertical="center" wrapText="1"/>
      <protection locked="0"/>
    </xf>
    <xf numFmtId="164" fontId="3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ill="1"/>
    <xf numFmtId="0" fontId="0" fillId="0" borderId="32" xfId="0" applyBorder="1" applyAlignment="1" applyProtection="1">
      <alignment vertical="center" wrapText="1"/>
      <protection locked="0"/>
    </xf>
    <xf numFmtId="0" fontId="0" fillId="0" borderId="33" xfId="0" applyBorder="1" applyAlignment="1" applyProtection="1">
      <alignment vertical="center" wrapText="1"/>
      <protection locked="0"/>
    </xf>
    <xf numFmtId="0" fontId="0" fillId="0" borderId="32" xfId="0" applyBorder="1" applyAlignment="1" applyProtection="1">
      <alignment horizontal="center" vertical="center" wrapText="1"/>
      <protection locked="0"/>
    </xf>
    <xf numFmtId="0" fontId="0" fillId="0" borderId="34" xfId="0" applyBorder="1" applyAlignment="1" applyProtection="1">
      <alignment horizontal="center" vertical="center" wrapText="1"/>
      <protection locked="0"/>
    </xf>
    <xf numFmtId="0" fontId="0" fillId="0" borderId="33" xfId="0" applyFill="1" applyBorder="1" applyAlignment="1" applyProtection="1">
      <alignment horizontal="left" vertical="center" wrapText="1"/>
      <protection locked="0"/>
    </xf>
    <xf numFmtId="165" fontId="0" fillId="0" borderId="33" xfId="0" applyNumberFormat="1" applyBorder="1" applyAlignment="1" applyProtection="1">
      <alignment horizontal="center" vertical="center" wrapText="1"/>
      <protection locked="0"/>
    </xf>
    <xf numFmtId="165" fontId="0" fillId="0" borderId="34" xfId="0" applyNumberFormat="1" applyBorder="1" applyAlignment="1" applyProtection="1">
      <alignment horizontal="center" vertical="center" wrapText="1"/>
      <protection locked="0"/>
    </xf>
    <xf numFmtId="1" fontId="1" fillId="0" borderId="33" xfId="0" applyNumberFormat="1" applyFont="1" applyBorder="1" applyAlignment="1" applyProtection="1">
      <alignment horizontal="center" vertical="center" wrapText="1"/>
      <protection locked="0"/>
    </xf>
    <xf numFmtId="0" fontId="0" fillId="0" borderId="35" xfId="0" applyNumberFormat="1" applyBorder="1" applyAlignment="1" applyProtection="1">
      <alignment horizontal="center" vertical="center" wrapText="1"/>
      <protection locked="0"/>
    </xf>
    <xf numFmtId="0" fontId="0" fillId="0" borderId="36" xfId="0" applyNumberFormat="1" applyBorder="1" applyAlignment="1" applyProtection="1">
      <alignment horizontal="center" vertical="center" wrapText="1"/>
      <protection locked="0"/>
    </xf>
    <xf numFmtId="0" fontId="0" fillId="0" borderId="32" xfId="0" applyNumberFormat="1" applyBorder="1" applyAlignment="1" applyProtection="1">
      <alignment horizontal="center" vertical="center" wrapText="1"/>
      <protection locked="0"/>
    </xf>
    <xf numFmtId="0" fontId="0" fillId="0" borderId="35" xfId="0" applyBorder="1" applyAlignment="1" applyProtection="1">
      <alignment horizontal="center" vertical="center" wrapText="1"/>
      <protection locked="0"/>
    </xf>
    <xf numFmtId="0" fontId="3" fillId="5" borderId="37" xfId="0" applyFont="1" applyFill="1" applyBorder="1" applyAlignment="1" applyProtection="1">
      <alignment horizontal="center" vertical="center" wrapText="1"/>
      <protection locked="0"/>
    </xf>
    <xf numFmtId="0" fontId="3" fillId="5" borderId="38" xfId="0" applyFont="1" applyFill="1" applyBorder="1" applyAlignment="1" applyProtection="1">
      <alignment horizontal="center" vertical="center" wrapText="1"/>
      <protection locked="0"/>
    </xf>
    <xf numFmtId="164" fontId="2" fillId="0" borderId="0" xfId="0" applyNumberFormat="1" applyFont="1" applyFill="1" applyBorder="1" applyAlignment="1" applyProtection="1">
      <alignment vertical="center" wrapText="1"/>
    </xf>
    <xf numFmtId="0" fontId="22" fillId="0" borderId="2" xfId="0" applyFont="1" applyFill="1" applyBorder="1" applyAlignment="1" applyProtection="1">
      <alignment horizontal="center" vertical="center" wrapText="1"/>
      <protection locked="0"/>
    </xf>
    <xf numFmtId="0" fontId="22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26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30" xfId="0" applyBorder="1" applyAlignment="1" applyProtection="1">
      <alignment vertical="center" wrapText="1"/>
      <protection locked="0"/>
    </xf>
    <xf numFmtId="0" fontId="0" fillId="0" borderId="28" xfId="0" applyBorder="1" applyAlignment="1" applyProtection="1">
      <alignment vertical="center" wrapText="1"/>
      <protection locked="0"/>
    </xf>
    <xf numFmtId="1" fontId="1" fillId="0" borderId="28" xfId="0" applyNumberFormat="1" applyFont="1" applyBorder="1" applyAlignment="1" applyProtection="1">
      <alignment horizontal="center" vertical="center" wrapText="1"/>
      <protection locked="0"/>
    </xf>
    <xf numFmtId="0" fontId="0" fillId="0" borderId="39" xfId="0" applyNumberFormat="1" applyBorder="1" applyAlignment="1" applyProtection="1">
      <alignment horizontal="center" vertical="center" wrapText="1"/>
      <protection locked="0"/>
    </xf>
    <xf numFmtId="0" fontId="0" fillId="0" borderId="30" xfId="0" applyNumberFormat="1" applyFill="1" applyBorder="1" applyAlignment="1" applyProtection="1">
      <alignment horizontal="center" vertical="center" wrapText="1"/>
      <protection locked="0"/>
    </xf>
    <xf numFmtId="0" fontId="0" fillId="0" borderId="39" xfId="0" applyNumberFormat="1" applyFill="1" applyBorder="1" applyAlignment="1" applyProtection="1">
      <alignment horizontal="center" vertical="center" wrapText="1"/>
      <protection locked="0"/>
    </xf>
    <xf numFmtId="0" fontId="0" fillId="0" borderId="27" xfId="0" applyFill="1" applyBorder="1" applyAlignment="1" applyProtection="1">
      <alignment horizontal="center" vertical="center" wrapText="1"/>
      <protection locked="0"/>
    </xf>
    <xf numFmtId="0" fontId="0" fillId="0" borderId="22" xfId="0" applyNumberFormat="1" applyBorder="1" applyAlignment="1" applyProtection="1">
      <alignment horizontal="center" vertical="center" wrapText="1"/>
      <protection locked="0"/>
    </xf>
    <xf numFmtId="2" fontId="1" fillId="0" borderId="28" xfId="0" applyNumberFormat="1" applyFont="1" applyBorder="1" applyAlignment="1" applyProtection="1">
      <alignment horizontal="center" vertical="center" wrapText="1"/>
      <protection locked="0"/>
    </xf>
    <xf numFmtId="0" fontId="2" fillId="3" borderId="0" xfId="0" applyFont="1" applyFill="1" applyBorder="1" applyAlignment="1" applyProtection="1"/>
    <xf numFmtId="0" fontId="4" fillId="3" borderId="40" xfId="0" applyFont="1" applyFill="1" applyBorder="1" applyAlignment="1" applyProtection="1">
      <alignment horizontal="left" vertical="center"/>
      <protection locked="0"/>
    </xf>
    <xf numFmtId="165" fontId="21" fillId="3" borderId="41" xfId="0" applyNumberFormat="1" applyFont="1" applyFill="1" applyBorder="1" applyAlignment="1" applyProtection="1">
      <alignment horizontal="right" vertical="center"/>
      <protection locked="0"/>
    </xf>
    <xf numFmtId="14" fontId="28" fillId="3" borderId="41" xfId="0" applyNumberFormat="1" applyFont="1" applyFill="1" applyBorder="1" applyAlignment="1" applyProtection="1">
      <alignment horizontal="center" vertical="center"/>
      <protection locked="0"/>
    </xf>
    <xf numFmtId="0" fontId="4" fillId="3" borderId="41" xfId="0" applyFont="1" applyFill="1" applyBorder="1" applyAlignment="1" applyProtection="1">
      <alignment horizontal="left" vertical="center"/>
      <protection locked="0"/>
    </xf>
    <xf numFmtId="165" fontId="4" fillId="3" borderId="42" xfId="0" applyNumberFormat="1" applyFont="1" applyFill="1" applyBorder="1" applyAlignment="1" applyProtection="1">
      <alignment horizontal="center" vertical="center"/>
      <protection locked="0"/>
    </xf>
    <xf numFmtId="0" fontId="0" fillId="0" borderId="39" xfId="0" applyFill="1" applyBorder="1" applyAlignment="1" applyProtection="1">
      <alignment horizontal="center" vertical="center" wrapText="1"/>
      <protection locked="0"/>
    </xf>
    <xf numFmtId="0" fontId="0" fillId="0" borderId="39" xfId="0" applyFill="1" applyBorder="1" applyAlignment="1" applyProtection="1">
      <alignment horizontal="left" vertical="center" wrapText="1"/>
      <protection locked="0"/>
    </xf>
    <xf numFmtId="0" fontId="0" fillId="0" borderId="28" xfId="0" applyFill="1" applyBorder="1" applyAlignment="1" applyProtection="1">
      <alignment horizontal="left" vertical="center" wrapText="1"/>
      <protection locked="0"/>
    </xf>
    <xf numFmtId="0" fontId="0" fillId="0" borderId="28" xfId="0" applyBorder="1" applyAlignment="1" applyProtection="1">
      <alignment horizontal="left" vertical="center" wrapText="1"/>
      <protection locked="0"/>
    </xf>
    <xf numFmtId="0" fontId="0" fillId="0" borderId="27" xfId="0" applyBorder="1" applyAlignment="1" applyProtection="1">
      <alignment horizontal="left" vertical="center" wrapText="1"/>
      <protection locked="0"/>
    </xf>
    <xf numFmtId="0" fontId="2" fillId="4" borderId="43" xfId="0" applyFont="1" applyFill="1" applyBorder="1" applyAlignment="1">
      <alignment horizontal="center" vertical="center" wrapText="1"/>
    </xf>
    <xf numFmtId="0" fontId="12" fillId="4" borderId="43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14" fontId="28" fillId="7" borderId="41" xfId="0" applyNumberFormat="1" applyFont="1" applyFill="1" applyBorder="1" applyAlignment="1" applyProtection="1">
      <alignment horizontal="center" vertical="center"/>
      <protection locked="0"/>
    </xf>
    <xf numFmtId="0" fontId="19" fillId="0" borderId="0" xfId="0" applyFont="1" applyAlignment="1">
      <alignment horizontal="left"/>
    </xf>
    <xf numFmtId="0" fontId="7" fillId="0" borderId="8" xfId="0" applyFont="1" applyFill="1" applyBorder="1" applyAlignment="1" applyProtection="1">
      <alignment horizontal="center" wrapText="1"/>
      <protection locked="0"/>
    </xf>
    <xf numFmtId="0" fontId="8" fillId="0" borderId="16" xfId="0" applyFont="1" applyBorder="1" applyAlignment="1" applyProtection="1">
      <alignment horizontal="center" vertical="center" wrapText="1"/>
      <protection locked="0"/>
    </xf>
    <xf numFmtId="0" fontId="1" fillId="0" borderId="32" xfId="0" applyFont="1" applyBorder="1" applyAlignment="1" applyProtection="1">
      <alignment vertical="center" wrapText="1"/>
      <protection locked="0"/>
    </xf>
    <xf numFmtId="0" fontId="1" fillId="0" borderId="33" xfId="0" applyFont="1" applyBorder="1" applyAlignment="1" applyProtection="1">
      <alignment vertical="center" wrapText="1"/>
      <protection locked="0"/>
    </xf>
    <xf numFmtId="0" fontId="1" fillId="0" borderId="15" xfId="0" applyFont="1" applyBorder="1" applyAlignment="1" applyProtection="1">
      <alignment horizontal="center" vertical="center" wrapText="1"/>
      <protection locked="0"/>
    </xf>
    <xf numFmtId="0" fontId="1" fillId="0" borderId="16" xfId="0" applyFont="1" applyFill="1" applyBorder="1" applyAlignment="1" applyProtection="1">
      <alignment horizontal="left" vertical="center" wrapText="1"/>
      <protection locked="0"/>
    </xf>
    <xf numFmtId="0" fontId="1" fillId="0" borderId="18" xfId="0" applyNumberFormat="1" applyFont="1" applyBorder="1" applyAlignment="1" applyProtection="1">
      <alignment horizontal="center" vertical="center" wrapText="1"/>
      <protection locked="0"/>
    </xf>
    <xf numFmtId="0" fontId="1" fillId="0" borderId="17" xfId="0" applyNumberFormat="1" applyFont="1" applyBorder="1" applyAlignment="1" applyProtection="1">
      <alignment horizontal="center" vertical="center" wrapText="1"/>
      <protection locked="0"/>
    </xf>
    <xf numFmtId="0" fontId="1" fillId="0" borderId="44" xfId="0" applyFont="1" applyBorder="1" applyAlignment="1" applyProtection="1">
      <alignment horizontal="center" vertical="center" wrapText="1"/>
      <protection locked="0"/>
    </xf>
    <xf numFmtId="0" fontId="1" fillId="0" borderId="15" xfId="0" applyFont="1" applyFill="1" applyBorder="1" applyAlignment="1" applyProtection="1">
      <alignment horizontal="center" vertical="center" wrapText="1"/>
      <protection locked="0"/>
    </xf>
    <xf numFmtId="0" fontId="1" fillId="0" borderId="15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9" xfId="0" applyFont="1" applyFill="1" applyBorder="1" applyAlignment="1" applyProtection="1">
      <alignment horizontal="center" vertical="center" wrapText="1"/>
      <protection locked="0"/>
    </xf>
    <xf numFmtId="0" fontId="1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Alignment="1">
      <alignment horizontal="left"/>
    </xf>
    <xf numFmtId="0" fontId="2" fillId="0" borderId="0" xfId="0" applyFont="1" applyFill="1" applyAlignment="1">
      <alignment horizontal="center"/>
    </xf>
    <xf numFmtId="0" fontId="21" fillId="3" borderId="41" xfId="0" applyFont="1" applyFill="1" applyBorder="1" applyAlignment="1" applyProtection="1">
      <alignment horizontal="right" vertical="center"/>
      <protection locked="0"/>
    </xf>
    <xf numFmtId="0" fontId="2" fillId="0" borderId="0" xfId="0" applyFont="1" applyAlignment="1">
      <alignment horizontal="center"/>
    </xf>
    <xf numFmtId="14" fontId="25" fillId="0" borderId="0" xfId="0" applyNumberFormat="1" applyFont="1" applyAlignment="1">
      <alignment horizontal="center"/>
    </xf>
    <xf numFmtId="165" fontId="0" fillId="0" borderId="16" xfId="0" applyNumberFormat="1" applyFill="1" applyBorder="1" applyAlignment="1" applyProtection="1">
      <alignment horizontal="center" vertical="center" wrapText="1"/>
      <protection locked="0"/>
    </xf>
    <xf numFmtId="14" fontId="8" fillId="0" borderId="0" xfId="0" applyNumberFormat="1" applyFont="1" applyAlignment="1">
      <alignment horizontal="center"/>
    </xf>
    <xf numFmtId="0" fontId="22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/>
    <xf numFmtId="0" fontId="8" fillId="0" borderId="0" xfId="0" applyFont="1" applyFill="1" applyProtection="1"/>
    <xf numFmtId="0" fontId="22" fillId="0" borderId="9" xfId="0" applyNumberFormat="1" applyFont="1" applyFill="1" applyBorder="1" applyAlignment="1" applyProtection="1">
      <alignment horizontal="center" vertical="center" wrapText="1"/>
      <protection locked="0"/>
    </xf>
    <xf numFmtId="9" fontId="24" fillId="3" borderId="8" xfId="0" applyNumberFormat="1" applyFont="1" applyFill="1" applyBorder="1" applyProtection="1"/>
    <xf numFmtId="9" fontId="24" fillId="0" borderId="8" xfId="0" applyNumberFormat="1" applyFont="1" applyFill="1" applyBorder="1" applyProtection="1"/>
    <xf numFmtId="9" fontId="24" fillId="0" borderId="8" xfId="0" applyNumberFormat="1" applyFont="1" applyFill="1" applyBorder="1" applyAlignment="1" applyProtection="1">
      <alignment wrapText="1"/>
    </xf>
    <xf numFmtId="9" fontId="24" fillId="3" borderId="8" xfId="0" applyNumberFormat="1" applyFont="1" applyFill="1" applyBorder="1" applyAlignment="1" applyProtection="1">
      <alignment wrapText="1"/>
    </xf>
    <xf numFmtId="9" fontId="24" fillId="0" borderId="8" xfId="0" applyNumberFormat="1" applyFont="1" applyBorder="1" applyProtection="1"/>
    <xf numFmtId="9" fontId="33" fillId="3" borderId="8" xfId="0" applyNumberFormat="1" applyFont="1" applyFill="1" applyBorder="1" applyProtection="1"/>
    <xf numFmtId="9" fontId="33" fillId="3" borderId="10" xfId="0" applyNumberFormat="1" applyFont="1" applyFill="1" applyBorder="1" applyProtection="1"/>
    <xf numFmtId="0" fontId="17" fillId="0" borderId="8" xfId="0" applyFont="1" applyFill="1" applyBorder="1" applyAlignment="1" applyProtection="1">
      <alignment horizontal="center"/>
      <protection locked="0"/>
    </xf>
    <xf numFmtId="0" fontId="17" fillId="0" borderId="8" xfId="0" applyFont="1" applyBorder="1" applyAlignment="1" applyProtection="1">
      <alignment horizontal="center"/>
      <protection locked="0"/>
    </xf>
    <xf numFmtId="0" fontId="17" fillId="0" borderId="8" xfId="0" applyFont="1" applyBorder="1" applyProtection="1">
      <protection locked="0"/>
    </xf>
    <xf numFmtId="0" fontId="7" fillId="7" borderId="45" xfId="0" applyFont="1" applyFill="1" applyBorder="1" applyAlignment="1">
      <alignment horizontal="center" vertical="center"/>
    </xf>
    <xf numFmtId="0" fontId="7" fillId="7" borderId="46" xfId="0" applyFont="1" applyFill="1" applyBorder="1" applyAlignment="1" applyProtection="1">
      <alignment horizontal="center" vertical="center"/>
      <protection locked="0"/>
    </xf>
    <xf numFmtId="0" fontId="7" fillId="7" borderId="47" xfId="0" applyFont="1" applyFill="1" applyBorder="1" applyAlignment="1" applyProtection="1">
      <alignment horizontal="center" vertical="center"/>
      <protection locked="0"/>
    </xf>
    <xf numFmtId="0" fontId="2" fillId="7" borderId="1" xfId="0" applyFont="1" applyFill="1" applyBorder="1" applyAlignment="1" applyProtection="1">
      <alignment horizontal="center" vertical="center"/>
      <protection locked="0"/>
    </xf>
    <xf numFmtId="0" fontId="0" fillId="0" borderId="48" xfId="0" applyBorder="1"/>
    <xf numFmtId="0" fontId="0" fillId="0" borderId="49" xfId="0" applyFill="1" applyBorder="1"/>
    <xf numFmtId="0" fontId="0" fillId="0" borderId="0" xfId="0" applyFill="1" applyBorder="1"/>
    <xf numFmtId="0" fontId="9" fillId="0" borderId="0" xfId="0" applyFont="1" applyFill="1" applyBorder="1" applyAlignment="1">
      <alignment horizontal="center" vertical="center" wrapText="1"/>
    </xf>
    <xf numFmtId="0" fontId="9" fillId="2" borderId="0" xfId="0" quotePrefix="1" applyFont="1" applyFill="1" applyBorder="1" applyAlignment="1">
      <alignment horizontal="center" vertical="center"/>
    </xf>
    <xf numFmtId="0" fontId="0" fillId="0" borderId="50" xfId="0" applyBorder="1"/>
    <xf numFmtId="0" fontId="0" fillId="0" borderId="51" xfId="0" applyBorder="1"/>
    <xf numFmtId="9" fontId="0" fillId="0" borderId="0" xfId="0" applyNumberFormat="1" applyBorder="1" applyProtection="1">
      <protection locked="0"/>
    </xf>
    <xf numFmtId="0" fontId="3" fillId="6" borderId="31" xfId="0" applyFont="1" applyFill="1" applyBorder="1" applyAlignment="1" applyProtection="1">
      <alignment horizontal="center" vertical="center" wrapText="1"/>
      <protection locked="0"/>
    </xf>
    <xf numFmtId="0" fontId="22" fillId="0" borderId="52" xfId="0" applyFont="1" applyFill="1" applyBorder="1" applyAlignment="1" applyProtection="1">
      <alignment horizontal="center" vertical="center" wrapText="1"/>
      <protection locked="0"/>
    </xf>
    <xf numFmtId="0" fontId="22" fillId="0" borderId="52" xfId="0" applyNumberFormat="1" applyFont="1" applyFill="1" applyBorder="1" applyAlignment="1" applyProtection="1">
      <alignment vertical="center" wrapText="1"/>
      <protection locked="0"/>
    </xf>
    <xf numFmtId="0" fontId="22" fillId="0" borderId="53" xfId="0" applyNumberFormat="1" applyFont="1" applyFill="1" applyBorder="1" applyAlignment="1" applyProtection="1">
      <alignment vertical="center" wrapText="1"/>
      <protection locked="0"/>
    </xf>
    <xf numFmtId="0" fontId="22" fillId="0" borderId="54" xfId="0" applyFont="1" applyFill="1" applyBorder="1" applyAlignment="1" applyProtection="1">
      <alignment vertical="center" wrapText="1"/>
      <protection locked="0"/>
    </xf>
    <xf numFmtId="0" fontId="22" fillId="0" borderId="53" xfId="0" applyFont="1" applyFill="1" applyBorder="1" applyAlignment="1" applyProtection="1">
      <alignment vertical="center" wrapText="1"/>
      <protection locked="0"/>
    </xf>
    <xf numFmtId="0" fontId="22" fillId="0" borderId="52" xfId="0" applyFont="1" applyFill="1" applyBorder="1" applyAlignment="1" applyProtection="1">
      <alignment vertical="center" wrapText="1"/>
      <protection locked="0"/>
    </xf>
    <xf numFmtId="0" fontId="22" fillId="0" borderId="55" xfId="0" applyNumberFormat="1" applyFont="1" applyFill="1" applyBorder="1" applyAlignment="1" applyProtection="1">
      <alignment vertical="center" wrapText="1"/>
      <protection locked="0"/>
    </xf>
    <xf numFmtId="10" fontId="0" fillId="3" borderId="1" xfId="1" applyNumberFormat="1" applyFont="1" applyFill="1" applyBorder="1" applyProtection="1"/>
    <xf numFmtId="0" fontId="5" fillId="0" borderId="0" xfId="0" applyFont="1" applyProtection="1">
      <protection locked="0"/>
    </xf>
    <xf numFmtId="0" fontId="5" fillId="0" borderId="0" xfId="0" applyFont="1" applyProtection="1"/>
    <xf numFmtId="0" fontId="5" fillId="0" borderId="0" xfId="0" applyFont="1" applyFill="1" applyProtection="1">
      <protection locked="0"/>
    </xf>
    <xf numFmtId="10" fontId="0" fillId="8" borderId="1" xfId="1" applyNumberFormat="1" applyFont="1" applyFill="1" applyBorder="1" applyProtection="1"/>
    <xf numFmtId="0" fontId="0" fillId="0" borderId="28" xfId="0" applyNumberFormat="1" applyFill="1" applyBorder="1" applyAlignment="1" applyProtection="1">
      <alignment vertical="center" wrapText="1"/>
      <protection locked="0"/>
    </xf>
    <xf numFmtId="0" fontId="0" fillId="0" borderId="30" xfId="0" applyNumberFormat="1" applyBorder="1" applyAlignment="1" applyProtection="1">
      <alignment vertical="center" wrapText="1"/>
      <protection locked="0"/>
    </xf>
    <xf numFmtId="2" fontId="0" fillId="0" borderId="30" xfId="0" applyNumberFormat="1" applyFill="1" applyBorder="1" applyAlignment="1" applyProtection="1">
      <alignment vertical="center" wrapText="1"/>
      <protection locked="0"/>
    </xf>
    <xf numFmtId="0" fontId="0" fillId="0" borderId="27" xfId="0" applyBorder="1" applyAlignment="1" applyProtection="1">
      <alignment vertical="center" wrapText="1"/>
      <protection locked="0"/>
    </xf>
    <xf numFmtId="0" fontId="0" fillId="0" borderId="28" xfId="0" applyFill="1" applyBorder="1" applyAlignment="1" applyProtection="1">
      <alignment vertical="center" wrapText="1"/>
      <protection locked="0"/>
    </xf>
    <xf numFmtId="0" fontId="0" fillId="0" borderId="56" xfId="0" applyNumberFormat="1" applyBorder="1" applyAlignment="1" applyProtection="1">
      <alignment vertical="center" wrapText="1"/>
      <protection locked="0"/>
    </xf>
    <xf numFmtId="0" fontId="0" fillId="0" borderId="56" xfId="0" applyNumberFormat="1" applyFill="1" applyBorder="1" applyAlignment="1" applyProtection="1">
      <alignment vertical="center" wrapText="1"/>
      <protection locked="0"/>
    </xf>
    <xf numFmtId="0" fontId="0" fillId="0" borderId="57" xfId="0" applyNumberFormat="1" applyFill="1" applyBorder="1" applyAlignment="1" applyProtection="1">
      <alignment vertical="center" wrapText="1"/>
      <protection locked="0"/>
    </xf>
    <xf numFmtId="0" fontId="35" fillId="0" borderId="0" xfId="0" applyFont="1" applyFill="1" applyAlignment="1" applyProtection="1">
      <alignment horizontal="left"/>
      <protection locked="0"/>
    </xf>
    <xf numFmtId="0" fontId="0" fillId="0" borderId="58" xfId="0" applyNumberFormat="1" applyBorder="1" applyAlignment="1" applyProtection="1">
      <alignment horizontal="center" vertical="center" wrapText="1"/>
      <protection locked="0"/>
    </xf>
    <xf numFmtId="164" fontId="0" fillId="0" borderId="59" xfId="0" applyNumberFormat="1" applyBorder="1" applyAlignment="1" applyProtection="1">
      <alignment horizontal="center" vertical="center" wrapText="1"/>
      <protection locked="0"/>
    </xf>
    <xf numFmtId="164" fontId="1" fillId="0" borderId="60" xfId="0" applyNumberFormat="1" applyFont="1" applyBorder="1" applyAlignment="1" applyProtection="1">
      <alignment horizontal="center" vertical="center" wrapText="1"/>
      <protection locked="0"/>
    </xf>
    <xf numFmtId="164" fontId="1" fillId="0" borderId="60" xfId="0" applyNumberFormat="1" applyFont="1" applyFill="1" applyBorder="1" applyAlignment="1" applyProtection="1">
      <alignment horizontal="center" vertical="center" wrapText="1"/>
      <protection locked="0"/>
    </xf>
    <xf numFmtId="164" fontId="0" fillId="0" borderId="60" xfId="0" applyNumberFormat="1" applyFill="1" applyBorder="1" applyAlignment="1" applyProtection="1">
      <alignment horizontal="center" vertical="center" wrapText="1"/>
      <protection locked="0"/>
    </xf>
    <xf numFmtId="164" fontId="0" fillId="0" borderId="61" xfId="0" applyNumberFormat="1" applyFill="1" applyBorder="1" applyAlignment="1" applyProtection="1">
      <alignment horizontal="center" vertical="center" wrapText="1"/>
      <protection locked="0"/>
    </xf>
    <xf numFmtId="0" fontId="36" fillId="0" borderId="0" xfId="0" applyFont="1" applyFill="1" applyAlignment="1" applyProtection="1">
      <alignment horizontal="center"/>
      <protection locked="0"/>
    </xf>
    <xf numFmtId="0" fontId="2" fillId="0" borderId="0" xfId="0" applyFont="1" applyFill="1" applyBorder="1" applyAlignment="1" applyProtection="1">
      <alignment horizontal="center"/>
    </xf>
    <xf numFmtId="0" fontId="2" fillId="0" borderId="0" xfId="0" applyFont="1" applyBorder="1" applyProtection="1">
      <protection locked="0"/>
    </xf>
    <xf numFmtId="0" fontId="1" fillId="3" borderId="0" xfId="0" applyFont="1" applyFill="1" applyBorder="1" applyAlignment="1" applyProtection="1">
      <alignment horizontal="left" wrapText="1" indent="1"/>
    </xf>
    <xf numFmtId="0" fontId="22" fillId="3" borderId="0" xfId="0" applyFont="1" applyFill="1" applyAlignment="1" applyProtection="1">
      <alignment horizont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locked="0"/>
    </xf>
    <xf numFmtId="0" fontId="26" fillId="0" borderId="0" xfId="0" applyFont="1" applyFill="1" applyProtection="1">
      <protection locked="0"/>
    </xf>
    <xf numFmtId="0" fontId="26" fillId="3" borderId="0" xfId="0" applyFont="1" applyFill="1" applyBorder="1" applyAlignment="1" applyProtection="1">
      <alignment horizontal="left" wrapText="1" indent="1"/>
    </xf>
    <xf numFmtId="0" fontId="22" fillId="3" borderId="0" xfId="0" applyFont="1" applyFill="1" applyBorder="1" applyAlignment="1" applyProtection="1">
      <alignment horizont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center"/>
      <protection locked="0"/>
    </xf>
    <xf numFmtId="0" fontId="38" fillId="0" borderId="0" xfId="0" applyFont="1" applyProtection="1">
      <protection locked="0"/>
    </xf>
    <xf numFmtId="0" fontId="37" fillId="0" borderId="0" xfId="0" applyFont="1" applyAlignment="1" applyProtection="1">
      <alignment wrapText="1"/>
    </xf>
    <xf numFmtId="0" fontId="35" fillId="0" borderId="0" xfId="0" applyFont="1" applyFill="1" applyAlignment="1" applyProtection="1">
      <protection locked="0"/>
    </xf>
    <xf numFmtId="0" fontId="37" fillId="0" borderId="0" xfId="0" applyFont="1" applyAlignment="1" applyProtection="1">
      <alignment horizontal="left"/>
    </xf>
    <xf numFmtId="0" fontId="40" fillId="0" borderId="0" xfId="0" applyFont="1" applyFill="1" applyAlignment="1" applyProtection="1">
      <alignment horizontal="right" wrapText="1"/>
      <protection locked="0"/>
    </xf>
    <xf numFmtId="0" fontId="39" fillId="8" borderId="0" xfId="0" applyFont="1" applyFill="1" applyAlignment="1" applyProtection="1">
      <alignment horizontal="center"/>
      <protection locked="0"/>
    </xf>
    <xf numFmtId="0" fontId="39" fillId="3" borderId="0" xfId="0" applyFont="1" applyFill="1" applyAlignment="1" applyProtection="1">
      <alignment horizontal="center"/>
      <protection locked="0"/>
    </xf>
    <xf numFmtId="0" fontId="26" fillId="3" borderId="2" xfId="0" applyFont="1" applyFill="1" applyBorder="1" applyAlignment="1" applyProtection="1">
      <alignment horizontal="left" wrapText="1" indent="1"/>
    </xf>
    <xf numFmtId="0" fontId="22" fillId="3" borderId="2" xfId="0" applyFont="1" applyFill="1" applyBorder="1" applyAlignment="1" applyProtection="1">
      <alignment horizontal="center"/>
      <protection locked="0"/>
    </xf>
    <xf numFmtId="0" fontId="12" fillId="0" borderId="0" xfId="0" applyFont="1" applyProtection="1">
      <protection locked="0"/>
    </xf>
    <xf numFmtId="0" fontId="41" fillId="0" borderId="0" xfId="0" applyFont="1" applyProtection="1">
      <protection locked="0"/>
    </xf>
    <xf numFmtId="0" fontId="12" fillId="0" borderId="64" xfId="0" applyFont="1" applyFill="1" applyBorder="1" applyAlignment="1" applyProtection="1">
      <alignment horizontal="left"/>
    </xf>
    <xf numFmtId="0" fontId="2" fillId="0" borderId="64" xfId="0" applyFont="1" applyBorder="1" applyAlignment="1" applyProtection="1">
      <alignment horizontal="left"/>
    </xf>
    <xf numFmtId="0" fontId="0" fillId="0" borderId="64" xfId="0" applyBorder="1" applyProtection="1">
      <protection locked="0"/>
    </xf>
    <xf numFmtId="0" fontId="2" fillId="0" borderId="5" xfId="0" applyFont="1" applyBorder="1" applyAlignment="1" applyProtection="1">
      <protection locked="0"/>
    </xf>
    <xf numFmtId="9" fontId="8" fillId="0" borderId="0" xfId="0" applyNumberFormat="1" applyFont="1" applyBorder="1" applyProtection="1">
      <protection locked="0"/>
    </xf>
    <xf numFmtId="0" fontId="42" fillId="0" borderId="0" xfId="0" applyFont="1" applyProtection="1">
      <protection locked="0"/>
    </xf>
    <xf numFmtId="0" fontId="0" fillId="0" borderId="0" xfId="0" applyBorder="1"/>
    <xf numFmtId="0" fontId="9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 applyBorder="1" applyAlignment="1">
      <alignment vertical="center" wrapText="1"/>
    </xf>
    <xf numFmtId="0" fontId="34" fillId="0" borderId="0" xfId="0" quotePrefix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9" fillId="0" borderId="0" xfId="0" quotePrefix="1" applyFont="1" applyFill="1" applyBorder="1" applyAlignment="1">
      <alignment horizontal="center" vertical="center"/>
    </xf>
    <xf numFmtId="0" fontId="44" fillId="0" borderId="0" xfId="0" quotePrefix="1" applyFont="1" applyFill="1" applyBorder="1" applyAlignment="1">
      <alignment horizontal="left" vertical="center"/>
    </xf>
    <xf numFmtId="0" fontId="13" fillId="0" borderId="0" xfId="0" applyFont="1" applyBorder="1" applyAlignment="1">
      <alignment vertical="center"/>
    </xf>
    <xf numFmtId="0" fontId="12" fillId="0" borderId="0" xfId="0" applyFont="1" applyFill="1"/>
    <xf numFmtId="0" fontId="45" fillId="0" borderId="0" xfId="0" applyFont="1" applyFill="1" applyBorder="1" applyAlignment="1">
      <alignment horizontal="left" vertical="center"/>
    </xf>
    <xf numFmtId="0" fontId="46" fillId="2" borderId="0" xfId="0" applyFont="1" applyFill="1" applyAlignment="1">
      <alignment horizontal="center"/>
    </xf>
    <xf numFmtId="0" fontId="47" fillId="0" borderId="0" xfId="0" applyFont="1" applyFill="1" applyBorder="1" applyAlignment="1">
      <alignment horizontal="left" vertical="center"/>
    </xf>
    <xf numFmtId="0" fontId="49" fillId="0" borderId="0" xfId="0" applyFont="1" applyBorder="1" applyAlignment="1">
      <alignment vertical="center" wrapText="1"/>
    </xf>
    <xf numFmtId="0" fontId="50" fillId="0" borderId="0" xfId="0" applyFont="1" applyFill="1" applyBorder="1" applyAlignment="1">
      <alignment horizontal="left" vertical="center"/>
    </xf>
    <xf numFmtId="0" fontId="48" fillId="0" borderId="0" xfId="0" applyFont="1" applyBorder="1" applyAlignment="1">
      <alignment vertical="center" wrapText="1"/>
    </xf>
    <xf numFmtId="0" fontId="13" fillId="0" borderId="0" xfId="0" quotePrefix="1" applyFont="1" applyBorder="1" applyAlignment="1">
      <alignment vertical="center"/>
    </xf>
    <xf numFmtId="0" fontId="1" fillId="0" borderId="0" xfId="0" quotePrefix="1" applyFont="1" applyBorder="1" applyAlignment="1">
      <alignment vertical="center"/>
    </xf>
    <xf numFmtId="0" fontId="49" fillId="0" borderId="0" xfId="0" applyFont="1" applyBorder="1"/>
    <xf numFmtId="0" fontId="48" fillId="0" borderId="0" xfId="0" applyFont="1" applyBorder="1" applyAlignment="1">
      <alignment horizontal="center" vertical="center" wrapText="1"/>
    </xf>
    <xf numFmtId="0" fontId="51" fillId="0" borderId="0" xfId="0" applyFont="1" applyFill="1" applyBorder="1" applyAlignment="1">
      <alignment horizontal="left" vertical="center"/>
    </xf>
    <xf numFmtId="0" fontId="0" fillId="0" borderId="65" xfId="0" applyFill="1" applyBorder="1"/>
    <xf numFmtId="0" fontId="49" fillId="0" borderId="66" xfId="0" applyFont="1" applyBorder="1" applyAlignment="1">
      <alignment vertical="center" wrapText="1"/>
    </xf>
    <xf numFmtId="0" fontId="0" fillId="0" borderId="66" xfId="0" applyBorder="1"/>
    <xf numFmtId="0" fontId="0" fillId="0" borderId="67" xfId="0" applyFill="1" applyBorder="1"/>
    <xf numFmtId="0" fontId="0" fillId="0" borderId="34" xfId="0" applyBorder="1"/>
    <xf numFmtId="1" fontId="32" fillId="0" borderId="16" xfId="0" applyNumberFormat="1" applyFont="1" applyFill="1" applyBorder="1" applyAlignment="1" applyProtection="1">
      <alignment horizontal="center" vertical="center" wrapText="1"/>
    </xf>
    <xf numFmtId="1" fontId="32" fillId="0" borderId="28" xfId="0" applyNumberFormat="1" applyFont="1" applyFill="1" applyBorder="1" applyAlignment="1" applyProtection="1">
      <alignment horizontal="center" vertical="center" wrapText="1"/>
    </xf>
    <xf numFmtId="0" fontId="0" fillId="0" borderId="15" xfId="0" applyNumberFormat="1" applyBorder="1" applyAlignment="1" applyProtection="1">
      <alignment horizontal="right" vertical="center" wrapText="1"/>
      <protection locked="0"/>
    </xf>
    <xf numFmtId="49" fontId="0" fillId="0" borderId="30" xfId="0" applyNumberFormat="1" applyBorder="1" applyAlignment="1" applyProtection="1">
      <alignment horizontal="right" vertical="center" wrapText="1"/>
      <protection locked="0"/>
    </xf>
    <xf numFmtId="0" fontId="22" fillId="0" borderId="5" xfId="0" applyFont="1" applyFill="1" applyBorder="1" applyAlignment="1" applyProtection="1">
      <alignment horizontal="center" vertical="center" wrapText="1"/>
      <protection locked="0"/>
    </xf>
    <xf numFmtId="0" fontId="22" fillId="0" borderId="6" xfId="0" applyFont="1" applyFill="1" applyBorder="1" applyAlignment="1" applyProtection="1">
      <alignment horizontal="center" vertical="center" wrapText="1"/>
      <protection locked="0"/>
    </xf>
    <xf numFmtId="0" fontId="22" fillId="0" borderId="55" xfId="0" applyFont="1" applyFill="1" applyBorder="1" applyAlignment="1" applyProtection="1">
      <alignment horizontal="center" vertical="center" wrapText="1"/>
      <protection locked="0"/>
    </xf>
    <xf numFmtId="0" fontId="3" fillId="5" borderId="33" xfId="0" applyFont="1" applyFill="1" applyBorder="1" applyAlignment="1" applyProtection="1">
      <alignment horizontal="center" vertical="center" wrapText="1"/>
      <protection locked="0"/>
    </xf>
    <xf numFmtId="1" fontId="22" fillId="0" borderId="24" xfId="0" applyNumberFormat="1" applyFont="1" applyFill="1" applyBorder="1" applyAlignment="1" applyProtection="1">
      <alignment horizontal="center" vertical="center" wrapText="1"/>
      <protection locked="0"/>
    </xf>
    <xf numFmtId="2" fontId="22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52" fillId="0" borderId="0" xfId="0" applyFont="1" applyFill="1" applyProtection="1">
      <protection locked="0"/>
    </xf>
    <xf numFmtId="0" fontId="3" fillId="0" borderId="0" xfId="0" applyFont="1" applyFill="1" applyBorder="1" applyAlignment="1" applyProtection="1">
      <alignment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3" fillId="5" borderId="68" xfId="0" applyFont="1" applyFill="1" applyBorder="1" applyAlignment="1" applyProtection="1">
      <alignment horizontal="center" vertical="center" wrapText="1"/>
      <protection locked="0"/>
    </xf>
    <xf numFmtId="0" fontId="3" fillId="9" borderId="1" xfId="0" applyFont="1" applyFill="1" applyBorder="1" applyAlignment="1">
      <alignment horizontal="center" vertical="center" wrapText="1"/>
    </xf>
    <xf numFmtId="0" fontId="3" fillId="9" borderId="69" xfId="0" applyFont="1" applyFill="1" applyBorder="1" applyAlignment="1">
      <alignment horizontal="center" vertical="center" wrapText="1"/>
    </xf>
    <xf numFmtId="2" fontId="3" fillId="6" borderId="3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34" fillId="4" borderId="0" xfId="0" applyFont="1" applyFill="1" applyBorder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vertical="center" wrapText="1"/>
      <protection locked="0"/>
    </xf>
    <xf numFmtId="165" fontId="0" fillId="0" borderId="28" xfId="0" applyNumberFormat="1" applyBorder="1" applyAlignment="1" applyProtection="1">
      <alignment horizontal="center" vertical="center" wrapText="1"/>
      <protection locked="0"/>
    </xf>
    <xf numFmtId="165" fontId="0" fillId="0" borderId="57" xfId="0" applyNumberFormat="1" applyBorder="1" applyAlignment="1" applyProtection="1">
      <alignment horizontal="center" vertical="center" wrapText="1"/>
      <protection locked="0"/>
    </xf>
    <xf numFmtId="0" fontId="53" fillId="5" borderId="0" xfId="0" applyFont="1" applyFill="1" applyProtection="1">
      <protection locked="0"/>
    </xf>
    <xf numFmtId="0" fontId="54" fillId="5" borderId="0" xfId="0" applyFont="1" applyFill="1" applyProtection="1">
      <protection locked="0"/>
    </xf>
    <xf numFmtId="0" fontId="0" fillId="0" borderId="79" xfId="0" applyBorder="1" applyAlignment="1" applyProtection="1">
      <alignment horizontal="center" vertical="center" wrapText="1"/>
      <protection locked="0"/>
    </xf>
    <xf numFmtId="0" fontId="0" fillId="0" borderId="44" xfId="0" applyBorder="1" applyAlignment="1" applyProtection="1">
      <alignment horizontal="center" vertical="center" wrapText="1"/>
      <protection locked="0"/>
    </xf>
    <xf numFmtId="0" fontId="0" fillId="0" borderId="44" xfId="0" applyFill="1" applyBorder="1" applyAlignment="1" applyProtection="1">
      <alignment horizontal="center" vertical="center" wrapText="1"/>
      <protection locked="0"/>
    </xf>
    <xf numFmtId="0" fontId="0" fillId="0" borderId="80" xfId="0" applyFill="1" applyBorder="1" applyAlignment="1" applyProtection="1">
      <alignment horizontal="center" vertical="center" wrapText="1"/>
      <protection locked="0"/>
    </xf>
    <xf numFmtId="0" fontId="22" fillId="0" borderId="9" xfId="0" applyFont="1" applyFill="1" applyBorder="1" applyAlignment="1" applyProtection="1">
      <alignment horizontal="center" vertical="center" wrapText="1"/>
      <protection locked="0"/>
    </xf>
    <xf numFmtId="0" fontId="3" fillId="5" borderId="83" xfId="0" applyFont="1" applyFill="1" applyBorder="1" applyAlignment="1" applyProtection="1">
      <alignment horizontal="center" vertical="center" wrapText="1"/>
      <protection locked="0"/>
    </xf>
    <xf numFmtId="0" fontId="0" fillId="0" borderId="56" xfId="0" applyBorder="1" applyAlignment="1" applyProtection="1">
      <alignment vertical="center" wrapText="1"/>
      <protection locked="0"/>
    </xf>
    <xf numFmtId="0" fontId="0" fillId="0" borderId="57" xfId="0" applyBorder="1" applyAlignment="1" applyProtection="1">
      <alignment vertical="center" wrapText="1"/>
      <protection locked="0"/>
    </xf>
    <xf numFmtId="0" fontId="22" fillId="0" borderId="55" xfId="0" applyFont="1" applyFill="1" applyBorder="1" applyAlignment="1" applyProtection="1">
      <alignment vertical="center" wrapText="1"/>
      <protection locked="0"/>
    </xf>
    <xf numFmtId="0" fontId="3" fillId="11" borderId="84" xfId="0" applyFont="1" applyFill="1" applyBorder="1" applyAlignment="1">
      <alignment horizontal="center" vertical="center" wrapText="1"/>
    </xf>
    <xf numFmtId="164" fontId="3" fillId="2" borderId="84" xfId="0" applyNumberFormat="1" applyFont="1" applyFill="1" applyBorder="1" applyAlignment="1">
      <alignment horizontal="center" vertical="center" wrapText="1"/>
    </xf>
    <xf numFmtId="0" fontId="3" fillId="2" borderId="84" xfId="0" applyFont="1" applyFill="1" applyBorder="1" applyAlignment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 wrapText="1"/>
      <protection locked="0"/>
    </xf>
    <xf numFmtId="164" fontId="3" fillId="5" borderId="3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/>
    <xf numFmtId="0" fontId="3" fillId="2" borderId="0" xfId="0" applyFont="1" applyFill="1"/>
    <xf numFmtId="0" fontId="5" fillId="0" borderId="0" xfId="0" applyFont="1"/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Border="1"/>
    <xf numFmtId="0" fontId="2" fillId="8" borderId="11" xfId="0" applyFont="1" applyFill="1" applyBorder="1" applyAlignment="1">
      <alignment horizontal="left" vertical="top" wrapText="1"/>
    </xf>
    <xf numFmtId="0" fontId="2" fillId="8" borderId="62" xfId="0" applyFont="1" applyFill="1" applyBorder="1" applyAlignment="1">
      <alignment horizontal="left" vertical="top" wrapText="1"/>
    </xf>
    <xf numFmtId="0" fontId="1" fillId="8" borderId="12" xfId="0" applyFont="1" applyFill="1" applyBorder="1" applyAlignment="1">
      <alignment vertical="top" wrapText="1"/>
    </xf>
    <xf numFmtId="0" fontId="2" fillId="8" borderId="11" xfId="0" applyFont="1" applyFill="1" applyBorder="1" applyAlignment="1">
      <alignment vertical="top" wrapText="1"/>
    </xf>
    <xf numFmtId="0" fontId="1" fillId="8" borderId="11" xfId="0" applyFont="1" applyFill="1" applyBorder="1" applyAlignment="1">
      <alignment vertical="top" wrapText="1"/>
    </xf>
    <xf numFmtId="0" fontId="2" fillId="3" borderId="11" xfId="0" applyFont="1" applyFill="1" applyBorder="1" applyAlignment="1">
      <alignment vertical="top" wrapText="1"/>
    </xf>
    <xf numFmtId="0" fontId="2" fillId="3" borderId="62" xfId="0" applyFont="1" applyFill="1" applyBorder="1" applyAlignment="1">
      <alignment vertical="top" wrapText="1"/>
    </xf>
    <xf numFmtId="0" fontId="2" fillId="3" borderId="12" xfId="0" applyNumberFormat="1" applyFont="1" applyFill="1" applyBorder="1" applyAlignment="1">
      <alignment vertical="top" wrapText="1"/>
    </xf>
    <xf numFmtId="0" fontId="1" fillId="0" borderId="12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1" fillId="0" borderId="12" xfId="0" applyNumberFormat="1" applyFont="1" applyBorder="1" applyAlignment="1">
      <alignment vertical="top" wrapText="1"/>
    </xf>
    <xf numFmtId="0" fontId="1" fillId="0" borderId="85" xfId="0" applyFont="1" applyBorder="1" applyAlignment="1">
      <alignment vertical="top" wrapText="1"/>
    </xf>
    <xf numFmtId="0" fontId="1" fillId="8" borderId="62" xfId="0" applyFont="1" applyFill="1" applyBorder="1" applyAlignment="1">
      <alignment vertical="top" wrapText="1"/>
    </xf>
    <xf numFmtId="0" fontId="1" fillId="8" borderId="12" xfId="0" applyNumberFormat="1" applyFont="1" applyFill="1" applyBorder="1" applyAlignment="1">
      <alignment vertical="top" wrapText="1"/>
    </xf>
    <xf numFmtId="0" fontId="1" fillId="0" borderId="13" xfId="0" applyFont="1" applyBorder="1" applyAlignment="1">
      <alignment vertical="top" wrapText="1"/>
    </xf>
    <xf numFmtId="0" fontId="1" fillId="0" borderId="63" xfId="0" applyFont="1" applyBorder="1" applyAlignment="1">
      <alignment vertical="top" wrapText="1"/>
    </xf>
    <xf numFmtId="0" fontId="1" fillId="0" borderId="14" xfId="0" applyNumberFormat="1" applyFont="1" applyBorder="1" applyAlignment="1">
      <alignment vertical="top" wrapText="1"/>
    </xf>
    <xf numFmtId="0" fontId="2" fillId="3" borderId="12" xfId="0" applyFont="1" applyFill="1" applyBorder="1" applyAlignment="1" applyProtection="1">
      <alignment horizontal="center"/>
    </xf>
    <xf numFmtId="0" fontId="2" fillId="0" borderId="11" xfId="0" pivotButton="1" applyFont="1" applyBorder="1" applyAlignment="1" applyProtection="1">
      <alignment horizontal="center"/>
    </xf>
    <xf numFmtId="0" fontId="6" fillId="0" borderId="13" xfId="0" applyFont="1" applyBorder="1" applyAlignment="1" applyProtection="1">
      <alignment horizontal="center"/>
    </xf>
    <xf numFmtId="0" fontId="6" fillId="4" borderId="14" xfId="0" applyNumberFormat="1" applyFont="1" applyFill="1" applyBorder="1" applyAlignment="1" applyProtection="1">
      <alignment horizontal="center"/>
    </xf>
    <xf numFmtId="0" fontId="49" fillId="0" borderId="0" xfId="0" applyFont="1" applyBorder="1" applyAlignment="1">
      <alignment horizontal="left" vertical="center" wrapText="1"/>
    </xf>
    <xf numFmtId="0" fontId="34" fillId="2" borderId="0" xfId="0" quotePrefix="1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/>
    </xf>
    <xf numFmtId="0" fontId="1" fillId="0" borderId="0" xfId="0" applyFont="1" applyBorder="1" applyAlignment="1">
      <alignment horizontal="center" vertical="top" wrapText="1"/>
    </xf>
    <xf numFmtId="0" fontId="43" fillId="0" borderId="0" xfId="0" applyFont="1" applyFill="1" applyBorder="1" applyAlignment="1">
      <alignment horizontal="left" vertical="center" wrapText="1"/>
    </xf>
    <xf numFmtId="0" fontId="4" fillId="12" borderId="41" xfId="0" applyFont="1" applyFill="1" applyBorder="1" applyAlignment="1" applyProtection="1">
      <alignment vertical="center"/>
      <protection locked="0"/>
    </xf>
    <xf numFmtId="0" fontId="12" fillId="3" borderId="0" xfId="0" applyFont="1" applyFill="1" applyBorder="1" applyAlignment="1" applyProtection="1">
      <alignment horizontal="left" vertical="center"/>
    </xf>
    <xf numFmtId="0" fontId="4" fillId="3" borderId="41" xfId="0" applyFont="1" applyFill="1" applyBorder="1" applyAlignment="1" applyProtection="1">
      <alignment vertical="center"/>
      <protection locked="0"/>
    </xf>
    <xf numFmtId="0" fontId="11" fillId="8" borderId="0" xfId="0" applyFont="1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7" fillId="0" borderId="2" xfId="0" applyFont="1" applyFill="1" applyBorder="1" applyAlignment="1" applyProtection="1">
      <alignment horizontal="left"/>
    </xf>
    <xf numFmtId="0" fontId="10" fillId="7" borderId="64" xfId="0" applyFont="1" applyFill="1" applyBorder="1" applyAlignment="1" applyProtection="1">
      <alignment horizontal="center" vertical="center"/>
      <protection locked="0"/>
    </xf>
    <xf numFmtId="0" fontId="10" fillId="7" borderId="0" xfId="0" applyFont="1" applyFill="1" applyBorder="1" applyAlignment="1" applyProtection="1">
      <alignment horizontal="center" vertical="center"/>
      <protection locked="0"/>
    </xf>
    <xf numFmtId="0" fontId="10" fillId="7" borderId="55" xfId="0" applyFont="1" applyFill="1" applyBorder="1" applyAlignment="1" applyProtection="1">
      <alignment horizontal="center" vertical="center"/>
      <protection locked="0"/>
    </xf>
    <xf numFmtId="0" fontId="4" fillId="7" borderId="71" xfId="0" applyFont="1" applyFill="1" applyBorder="1" applyAlignment="1">
      <alignment horizontal="center" vertical="center"/>
    </xf>
    <xf numFmtId="0" fontId="4" fillId="7" borderId="70" xfId="0" applyFont="1" applyFill="1" applyBorder="1" applyAlignment="1">
      <alignment horizontal="center" vertical="center"/>
    </xf>
    <xf numFmtId="0" fontId="4" fillId="7" borderId="43" xfId="0" applyFont="1" applyFill="1" applyBorder="1" applyAlignment="1">
      <alignment horizontal="center" vertical="center"/>
    </xf>
    <xf numFmtId="0" fontId="7" fillId="0" borderId="2" xfId="0" applyFont="1" applyBorder="1" applyAlignment="1" applyProtection="1">
      <alignment horizontal="left" vertical="center"/>
    </xf>
    <xf numFmtId="0" fontId="14" fillId="3" borderId="0" xfId="0" applyFont="1" applyFill="1" applyBorder="1" applyAlignment="1" applyProtection="1">
      <alignment horizontal="left" vertical="center"/>
      <protection locked="0"/>
    </xf>
    <xf numFmtId="0" fontId="4" fillId="3" borderId="72" xfId="0" applyFont="1" applyFill="1" applyBorder="1" applyAlignment="1" applyProtection="1">
      <alignment horizontal="left"/>
    </xf>
    <xf numFmtId="0" fontId="4" fillId="3" borderId="73" xfId="0" applyFont="1" applyFill="1" applyBorder="1" applyAlignment="1" applyProtection="1">
      <alignment horizontal="left"/>
    </xf>
    <xf numFmtId="0" fontId="4" fillId="3" borderId="74" xfId="0" applyFont="1" applyFill="1" applyBorder="1" applyAlignment="1" applyProtection="1">
      <alignment horizontal="left"/>
    </xf>
    <xf numFmtId="0" fontId="4" fillId="0" borderId="2" xfId="0" applyFont="1" applyBorder="1" applyAlignment="1" applyProtection="1">
      <alignment horizontal="left"/>
    </xf>
    <xf numFmtId="0" fontId="12" fillId="4" borderId="69" xfId="0" applyFont="1" applyFill="1" applyBorder="1" applyAlignment="1">
      <alignment horizontal="center" vertical="center" wrapText="1"/>
    </xf>
    <xf numFmtId="0" fontId="12" fillId="4" borderId="75" xfId="0" applyFont="1" applyFill="1" applyBorder="1" applyAlignment="1">
      <alignment horizontal="center" vertical="center" wrapText="1"/>
    </xf>
    <xf numFmtId="0" fontId="2" fillId="7" borderId="69" xfId="0" applyFont="1" applyFill="1" applyBorder="1" applyAlignment="1" applyProtection="1">
      <alignment horizontal="center" vertical="center"/>
      <protection locked="0"/>
    </xf>
    <xf numFmtId="0" fontId="2" fillId="7" borderId="75" xfId="0" applyFont="1" applyFill="1" applyBorder="1" applyAlignment="1" applyProtection="1">
      <alignment horizontal="center" vertical="center"/>
      <protection locked="0"/>
    </xf>
    <xf numFmtId="0" fontId="2" fillId="0" borderId="76" xfId="0" applyFont="1" applyBorder="1" applyAlignment="1" applyProtection="1">
      <alignment horizontal="center"/>
    </xf>
    <xf numFmtId="0" fontId="2" fillId="0" borderId="77" xfId="0" applyFont="1" applyBorder="1" applyAlignment="1" applyProtection="1">
      <alignment horizontal="center"/>
    </xf>
    <xf numFmtId="0" fontId="4" fillId="7" borderId="0" xfId="0" applyFont="1" applyFill="1" applyBorder="1" applyAlignment="1" applyProtection="1">
      <alignment horizontal="center" vertical="center"/>
      <protection locked="0"/>
    </xf>
    <xf numFmtId="0" fontId="12" fillId="3" borderId="64" xfId="0" applyFont="1" applyFill="1" applyBorder="1" applyAlignment="1" applyProtection="1">
      <alignment horizontal="right"/>
    </xf>
    <xf numFmtId="0" fontId="0" fillId="0" borderId="0" xfId="0" applyBorder="1" applyAlignment="1" applyProtection="1">
      <alignment horizontal="right"/>
    </xf>
    <xf numFmtId="0" fontId="14" fillId="3" borderId="25" xfId="0" applyFont="1" applyFill="1" applyBorder="1" applyAlignment="1" applyProtection="1">
      <alignment horizontal="right"/>
    </xf>
    <xf numFmtId="0" fontId="19" fillId="0" borderId="2" xfId="0" applyFont="1" applyBorder="1" applyAlignment="1" applyProtection="1">
      <alignment horizontal="right"/>
    </xf>
    <xf numFmtId="0" fontId="12" fillId="3" borderId="7" xfId="0" applyFont="1" applyFill="1" applyBorder="1" applyAlignment="1" applyProtection="1">
      <alignment horizontal="right"/>
    </xf>
    <xf numFmtId="0" fontId="12" fillId="3" borderId="0" xfId="0" applyFont="1" applyFill="1" applyBorder="1" applyAlignment="1" applyProtection="1">
      <alignment horizontal="right"/>
    </xf>
    <xf numFmtId="0" fontId="2" fillId="0" borderId="3" xfId="0" applyFont="1" applyBorder="1" applyAlignment="1" applyProtection="1">
      <alignment horizontal="center"/>
    </xf>
    <xf numFmtId="0" fontId="12" fillId="3" borderId="78" xfId="0" applyFont="1" applyFill="1" applyBorder="1" applyAlignment="1" applyProtection="1">
      <alignment horizontal="right"/>
    </xf>
    <xf numFmtId="0" fontId="12" fillId="3" borderId="70" xfId="0" applyFont="1" applyFill="1" applyBorder="1" applyAlignment="1" applyProtection="1">
      <alignment horizontal="right"/>
    </xf>
    <xf numFmtId="0" fontId="12" fillId="3" borderId="71" xfId="0" applyFont="1" applyFill="1" applyBorder="1" applyAlignment="1" applyProtection="1">
      <alignment horizontal="right"/>
    </xf>
    <xf numFmtId="0" fontId="13" fillId="3" borderId="64" xfId="0" applyFont="1" applyFill="1" applyBorder="1" applyAlignment="1" applyProtection="1">
      <alignment horizontal="right"/>
    </xf>
    <xf numFmtId="0" fontId="13" fillId="0" borderId="0" xfId="0" applyFont="1" applyBorder="1" applyAlignment="1" applyProtection="1">
      <alignment horizontal="right"/>
    </xf>
    <xf numFmtId="0" fontId="1" fillId="3" borderId="64" xfId="0" applyFont="1" applyFill="1" applyBorder="1" applyAlignment="1" applyProtection="1">
      <alignment horizontal="right"/>
    </xf>
    <xf numFmtId="0" fontId="37" fillId="0" borderId="0" xfId="0" applyFont="1" applyAlignment="1" applyProtection="1">
      <alignment horizontal="center"/>
      <protection locked="0"/>
    </xf>
    <xf numFmtId="0" fontId="0" fillId="3" borderId="69" xfId="0" applyFill="1" applyBorder="1" applyAlignment="1" applyProtection="1">
      <alignment horizontal="center" wrapText="1"/>
    </xf>
    <xf numFmtId="0" fontId="0" fillId="3" borderId="75" xfId="0" applyFill="1" applyBorder="1" applyAlignment="1" applyProtection="1">
      <alignment horizontal="center" wrapText="1"/>
    </xf>
    <xf numFmtId="0" fontId="3" fillId="2" borderId="0" xfId="0" applyFont="1" applyFill="1" applyBorder="1" applyAlignment="1" applyProtection="1">
      <alignment horizontal="center"/>
      <protection locked="0"/>
    </xf>
    <xf numFmtId="0" fontId="13" fillId="3" borderId="7" xfId="0" applyFont="1" applyFill="1" applyBorder="1" applyAlignment="1" applyProtection="1">
      <alignment horizontal="right"/>
    </xf>
    <xf numFmtId="0" fontId="2" fillId="0" borderId="41" xfId="0" applyFont="1" applyBorder="1" applyAlignment="1" applyProtection="1">
      <alignment horizontal="center"/>
    </xf>
    <xf numFmtId="0" fontId="14" fillId="3" borderId="9" xfId="0" applyFont="1" applyFill="1" applyBorder="1" applyAlignment="1" applyProtection="1">
      <alignment horizontal="right"/>
    </xf>
    <xf numFmtId="0" fontId="1" fillId="3" borderId="7" xfId="0" applyFont="1" applyFill="1" applyBorder="1" applyAlignment="1" applyProtection="1">
      <alignment horizontal="right" wrapText="1"/>
    </xf>
    <xf numFmtId="0" fontId="1" fillId="3" borderId="0" xfId="0" applyFont="1" applyFill="1" applyBorder="1" applyAlignment="1" applyProtection="1">
      <alignment horizontal="right" wrapText="1"/>
    </xf>
    <xf numFmtId="0" fontId="9" fillId="5" borderId="4" xfId="0" applyFont="1" applyFill="1" applyBorder="1" applyAlignment="1" applyProtection="1">
      <alignment horizontal="center" vertical="center" wrapText="1"/>
    </xf>
    <xf numFmtId="0" fontId="0" fillId="0" borderId="5" xfId="0" applyBorder="1"/>
    <xf numFmtId="0" fontId="0" fillId="0" borderId="6" xfId="0" applyBorder="1"/>
    <xf numFmtId="0" fontId="0" fillId="0" borderId="9" xfId="0" applyBorder="1"/>
    <xf numFmtId="0" fontId="0" fillId="0" borderId="2" xfId="0" applyBorder="1"/>
    <xf numFmtId="0" fontId="0" fillId="0" borderId="10" xfId="0" applyBorder="1"/>
    <xf numFmtId="0" fontId="10" fillId="8" borderId="4" xfId="0" applyFont="1" applyFill="1" applyBorder="1" applyAlignment="1" applyProtection="1">
      <alignment horizontal="center" vertical="center" wrapText="1"/>
    </xf>
    <xf numFmtId="0" fontId="10" fillId="8" borderId="5" xfId="0" applyFont="1" applyFill="1" applyBorder="1" applyAlignment="1" applyProtection="1">
      <alignment horizontal="center" vertical="center" wrapText="1"/>
    </xf>
    <xf numFmtId="0" fontId="10" fillId="8" borderId="6" xfId="0" applyFont="1" applyFill="1" applyBorder="1" applyAlignment="1" applyProtection="1">
      <alignment horizontal="center" vertical="center" wrapText="1"/>
    </xf>
    <xf numFmtId="0" fontId="7" fillId="10" borderId="9" xfId="0" applyFont="1" applyFill="1" applyBorder="1" applyAlignment="1" applyProtection="1">
      <alignment horizontal="center" vertical="center" wrapText="1"/>
    </xf>
    <xf numFmtId="0" fontId="7" fillId="10" borderId="2" xfId="0" applyFont="1" applyFill="1" applyBorder="1" applyAlignment="1" applyProtection="1">
      <alignment horizontal="center" vertical="center" wrapText="1"/>
    </xf>
    <xf numFmtId="0" fontId="7" fillId="10" borderId="10" xfId="0" applyFont="1" applyFill="1" applyBorder="1" applyAlignment="1" applyProtection="1">
      <alignment horizontal="center" vertical="center" wrapText="1"/>
    </xf>
    <xf numFmtId="14" fontId="25" fillId="0" borderId="5" xfId="0" applyNumberFormat="1" applyFont="1" applyBorder="1" applyAlignment="1">
      <alignment horizontal="left"/>
    </xf>
    <xf numFmtId="0" fontId="3" fillId="5" borderId="64" xfId="0" applyFont="1" applyFill="1" applyBorder="1" applyAlignment="1" applyProtection="1">
      <alignment horizontal="center" vertical="center" wrapText="1"/>
      <protection locked="0"/>
    </xf>
    <xf numFmtId="0" fontId="3" fillId="5" borderId="0" xfId="0" applyFont="1" applyFill="1" applyBorder="1" applyAlignment="1" applyProtection="1">
      <alignment horizontal="center" vertical="center" wrapText="1"/>
      <protection locked="0"/>
    </xf>
    <xf numFmtId="0" fontId="3" fillId="5" borderId="55" xfId="0" applyFont="1" applyFill="1" applyBorder="1" applyAlignment="1" applyProtection="1">
      <alignment horizontal="center" vertical="center" wrapText="1"/>
      <protection locked="0"/>
    </xf>
    <xf numFmtId="0" fontId="3" fillId="5" borderId="36" xfId="0" applyFont="1" applyFill="1" applyBorder="1" applyAlignment="1" applyProtection="1">
      <alignment horizontal="center" vertical="center" wrapText="1"/>
      <protection locked="0"/>
    </xf>
    <xf numFmtId="0" fontId="3" fillId="5" borderId="34" xfId="0" applyFont="1" applyFill="1" applyBorder="1" applyAlignment="1" applyProtection="1">
      <alignment horizontal="center" vertical="center" wrapText="1"/>
      <protection locked="0"/>
    </xf>
    <xf numFmtId="0" fontId="3" fillId="5" borderId="31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</xf>
    <xf numFmtId="0" fontId="7" fillId="0" borderId="2" xfId="0" applyFont="1" applyFill="1" applyBorder="1" applyAlignment="1" applyProtection="1">
      <alignment horizontal="center" vertical="center" wrapText="1"/>
    </xf>
    <xf numFmtId="0" fontId="7" fillId="0" borderId="10" xfId="0" applyFont="1" applyFill="1" applyBorder="1" applyAlignment="1" applyProtection="1">
      <alignment horizontal="center" vertical="center" wrapText="1"/>
    </xf>
    <xf numFmtId="14" fontId="2" fillId="0" borderId="5" xfId="0" applyNumberFormat="1" applyFont="1" applyFill="1" applyBorder="1" applyAlignment="1">
      <alignment horizontal="left"/>
    </xf>
    <xf numFmtId="14" fontId="2" fillId="0" borderId="5" xfId="0" applyNumberFormat="1" applyFont="1" applyFill="1" applyBorder="1" applyAlignment="1" applyProtection="1">
      <alignment horizontal="left"/>
      <protection locked="0"/>
    </xf>
    <xf numFmtId="0" fontId="3" fillId="5" borderId="72" xfId="0" applyFont="1" applyFill="1" applyBorder="1" applyAlignment="1">
      <alignment horizontal="center"/>
    </xf>
    <xf numFmtId="0" fontId="3" fillId="5" borderId="73" xfId="0" applyFont="1" applyFill="1" applyBorder="1" applyAlignment="1">
      <alignment horizontal="center"/>
    </xf>
    <xf numFmtId="0" fontId="3" fillId="5" borderId="74" xfId="0" applyFont="1" applyFill="1" applyBorder="1" applyAlignment="1">
      <alignment horizontal="center"/>
    </xf>
    <xf numFmtId="0" fontId="3" fillId="9" borderId="81" xfId="0" applyFont="1" applyFill="1" applyBorder="1" applyAlignment="1" applyProtection="1">
      <alignment horizontal="center" vertical="center" wrapText="1"/>
    </xf>
    <xf numFmtId="0" fontId="3" fillId="9" borderId="3" xfId="0" applyFont="1" applyFill="1" applyBorder="1" applyAlignment="1" applyProtection="1">
      <alignment horizontal="center" vertical="center" wrapText="1"/>
    </xf>
    <xf numFmtId="0" fontId="3" fillId="6" borderId="77" xfId="0" applyFont="1" applyFill="1" applyBorder="1" applyAlignment="1" applyProtection="1">
      <alignment horizontal="center" vertical="center" wrapText="1"/>
    </xf>
    <xf numFmtId="0" fontId="3" fillId="6" borderId="82" xfId="0" applyFont="1" applyFill="1" applyBorder="1" applyAlignment="1" applyProtection="1">
      <alignment horizontal="center" vertical="center" wrapText="1"/>
    </xf>
    <xf numFmtId="0" fontId="10" fillId="8" borderId="0" xfId="0" applyFont="1" applyFill="1" applyBorder="1" applyAlignment="1" applyProtection="1">
      <alignment horizontal="center" vertical="center" wrapText="1"/>
    </xf>
    <xf numFmtId="0" fontId="7" fillId="0" borderId="7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3" fillId="6" borderId="41" xfId="0" applyFont="1" applyFill="1" applyBorder="1" applyAlignment="1" applyProtection="1">
      <alignment horizontal="center" vertical="center" wrapText="1"/>
    </xf>
    <xf numFmtId="0" fontId="3" fillId="6" borderId="42" xfId="0" applyFont="1" applyFill="1" applyBorder="1" applyAlignment="1" applyProtection="1">
      <alignment horizontal="center" vertical="center" wrapText="1"/>
    </xf>
    <xf numFmtId="0" fontId="3" fillId="9" borderId="40" xfId="0" applyFont="1" applyFill="1" applyBorder="1" applyAlignment="1" applyProtection="1">
      <alignment horizontal="center" vertical="center" wrapText="1"/>
    </xf>
    <xf numFmtId="0" fontId="3" fillId="9" borderId="41" xfId="0" applyFont="1" applyFill="1" applyBorder="1" applyAlignment="1" applyProtection="1">
      <alignment horizontal="center" vertical="center" wrapText="1"/>
    </xf>
  </cellXfs>
  <cellStyles count="2">
    <cellStyle name="Normal" xfId="0" builtinId="0"/>
    <cellStyle name="Pourcentage" xfId="1" builtinId="5"/>
  </cellStyles>
  <dxfs count="183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bottom" textRotation="0" wrapText="0" indent="0" relativeIndent="0" justifyLastLine="0" shrinkToFit="0" mergeCell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bottom" textRotation="0" wrapText="0" indent="0" relativeIndent="0" justifyLastLine="0" shrinkToFit="0" mergeCell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  <fill>
        <patternFill patternType="solid">
          <fgColor indexed="64"/>
          <bgColor indexed="48"/>
        </patternFill>
      </fill>
      <alignment horizontal="center" vertical="center" textRotation="0" wrapText="1" indent="0" relativeIndent="0" justifyLastLine="0" shrinkToFit="0" mergeCell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  <fill>
        <patternFill patternType="solid">
          <fgColor indexed="64"/>
          <bgColor indexed="48"/>
        </patternFill>
      </fill>
      <alignment horizontal="center" vertical="center" textRotation="0" wrapText="1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protection locked="0" hidden="0"/>
    </dxf>
    <dxf>
      <border outline="0">
        <left style="thin">
          <color indexed="64"/>
        </left>
        <right style="medium">
          <color indexed="64"/>
        </right>
        <top style="medium">
          <color indexed="64"/>
        </top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protection locked="0" hidden="0"/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  <numFmt numFmtId="164" formatCode="0#&quot; &quot;##&quot; &quot;##&quot; &quot;##&quot; &quot;##"/>
      <fill>
        <patternFill patternType="solid">
          <fgColor indexed="64"/>
          <bgColor indexed="12"/>
        </patternFill>
      </fill>
      <alignment horizontal="center" vertical="center" textRotation="0" wrapText="1" indent="0" relativeIndent="0" justifyLastLine="0" shrinkToFit="0" mergeCell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  <fill>
        <patternFill patternType="solid">
          <fgColor indexed="64"/>
          <bgColor indexed="4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  <fill>
        <patternFill patternType="solid">
          <fgColor indexed="64"/>
          <bgColor indexed="48"/>
        </patternFill>
      </fill>
      <alignment horizontal="center" vertical="bottom" textRotation="0" wrapText="0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  <fill>
        <patternFill patternType="solid">
          <fgColor indexed="64"/>
          <bgColor indexed="48"/>
        </patternFill>
      </fill>
      <alignment horizontal="center" vertical="bottom" textRotation="0" wrapText="0" indent="0" relativeIndent="0" justifyLastLine="0" shrinkToFit="0" mergeCell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  <fill>
        <patternFill patternType="solid">
          <fgColor indexed="64"/>
          <bgColor indexed="48"/>
        </patternFill>
      </fill>
      <alignment horizontal="center" vertical="center" textRotation="0" wrapText="1" indent="0" relativeIndent="0" justifyLastLine="0" shrinkToFit="0" mergeCell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  <fill>
        <patternFill patternType="solid">
          <fgColor indexed="64"/>
          <bgColor indexed="48"/>
        </patternFill>
      </fill>
      <alignment horizontal="center" vertical="center" textRotation="0" wrapText="1" indent="0" relativeIndent="0" justifyLastLine="0" shrinkToFit="0" mergeCell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  <fill>
        <patternFill patternType="solid">
          <fgColor indexed="64"/>
          <bgColor indexed="54"/>
        </patternFill>
      </fill>
      <alignment horizontal="center" vertical="center" textRotation="0" wrapText="1" indent="0" relativeIndent="0" justifyLastLine="0" shrinkToFit="0" mergeCell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  <fill>
        <patternFill patternType="solid">
          <fgColor indexed="64"/>
          <bgColor indexed="54"/>
        </patternFill>
      </fill>
      <alignment horizontal="center" vertical="center" textRotation="0" wrapText="1" indent="0" relativeIndent="0" justifyLastLine="0" shrinkToFit="0" mergeCell="0" readingOrder="0"/>
    </dxf>
    <dxf>
      <alignment horizontal="left" vertical="bottom" textRotation="0" wrapText="0" indent="0" relativeIndent="0" justifyLastLine="0" shrinkToFit="0" mergeCell="0" readingOrder="0"/>
    </dxf>
    <dxf>
      <border outline="0">
        <top style="thin">
          <color indexed="64"/>
        </top>
      </border>
    </dxf>
    <dxf>
      <alignment horizontal="left" vertical="bottom" textRotation="0" wrapText="0" indent="0" relativeIndent="0" justifyLastLine="0" shrinkToFit="0" mergeCell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  <fill>
        <patternFill patternType="solid">
          <fgColor indexed="64"/>
          <bgColor indexed="54"/>
        </patternFill>
      </fill>
      <alignment horizontal="center" vertical="center" textRotation="0" wrapText="1" indent="0" relativeIndent="0" justifyLastLine="0" shrinkToFit="0" mergeCell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  <fill>
        <patternFill patternType="solid">
          <fgColor indexed="64"/>
          <bgColor indexed="48"/>
        </patternFill>
      </fill>
      <alignment horizontal="center" vertical="center" textRotation="0" wrapText="1" indent="0" relativeIndent="0" justifyLastLine="0" shrinkToFit="0" mergeCell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  <numFmt numFmtId="164" formatCode="0#&quot; &quot;##&quot; &quot;##&quot; &quot;##&quot; &quot;##"/>
      <fill>
        <patternFill patternType="solid">
          <fgColor indexed="64"/>
          <bgColor indexed="48"/>
        </patternFill>
      </fill>
      <alignment horizontal="center" vertical="center" textRotation="0" wrapText="1" indent="0" relativeIndent="0" justifyLastLine="0" shrinkToFit="0" mergeCell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  <fill>
        <patternFill patternType="solid">
          <fgColor indexed="64"/>
          <bgColor indexed="54"/>
        </patternFill>
      </fill>
      <alignment horizontal="center" vertical="center" textRotation="0" wrapText="1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medium">
          <color indexed="64"/>
        </right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 style="medium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 style="medium">
          <color indexed="64"/>
        </left>
        <right style="thin">
          <color indexed="64"/>
        </right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relativeIndent="0" justifyLastLine="0" shrinkToFit="0" mergeCell="0" readingOrder="0"/>
      <border diagonalUp="0" diagonalDown="0">
        <left style="medium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 style="medium">
          <color indexed="64"/>
        </left>
        <right style="thin">
          <color indexed="64"/>
        </right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relativeIndent="0" justifyLastLine="0" shrinkToFit="0" mergeCell="0" readingOrder="0"/>
      <border diagonalUp="0" diagonalDown="0">
        <left style="medium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medium">
          <color indexed="64"/>
        </right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 style="medium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 style="medium">
          <color indexed="64"/>
        </left>
        <right style="thin">
          <color indexed="64"/>
        </right>
        <top/>
        <bottom/>
      </border>
      <protection locked="0" hidden="0"/>
    </dxf>
    <dxf>
      <numFmt numFmtId="2" formatCode="0.00"/>
      <fill>
        <patternFill patternType="none">
          <fgColor indexed="64"/>
          <bgColor indexed="65"/>
        </patternFill>
      </fill>
      <alignment horizontal="general" vertical="center" textRotation="0" wrapText="1" indent="0" relativeIndent="0" justifyLastLine="0" shrinkToFit="0" mergeCell="0" readingOrder="0"/>
      <border diagonalUp="0" diagonalDown="0">
        <left style="medium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 style="medium">
          <color indexed="64"/>
        </left>
        <right style="thin">
          <color indexed="64"/>
        </right>
        <top/>
        <bottom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relativeIndent="0" justifyLastLine="0" shrinkToFit="0" mergeCell="0" readingOrder="0"/>
      <border diagonalUp="0" diagonalDown="0">
        <left style="medium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/>
        <right style="thin">
          <color indexed="64"/>
        </right>
        <top/>
        <bottom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relativeIndent="0" justifyLastLine="0" shrinkToFit="0" mergeCell="0" readingOrder="0"/>
      <border diagonalUp="0" diagonalDown="0">
        <left/>
        <right style="thin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/>
        <right style="thin">
          <color indexed="64"/>
        </right>
        <top/>
        <bottom/>
      </border>
      <protection locked="0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/>
        <top style="hair">
          <color indexed="64"/>
        </top>
        <bottom style="hair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 style="medium">
          <color indexed="64"/>
        </left>
        <right style="thin">
          <color indexed="64"/>
        </right>
        <top/>
        <bottom/>
      </border>
      <protection locked="0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 style="medium">
          <color indexed="64"/>
        </left>
        <right style="thin">
          <color indexed="64"/>
        </right>
        <top/>
        <bottom style="medium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/>
        <right style="thin">
          <color indexed="64"/>
        </right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relativeIndent="0" justifyLastLine="0" shrinkToFit="0" mergeCell="0" readingOrder="0"/>
      <border diagonalUp="0" diagonalDown="0">
        <left/>
        <right style="thin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relativeIndent="0" justifyLastLine="0" shrinkToFit="0" mergeCell="0" readingOrder="0"/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  <fill>
        <patternFill patternType="solid">
          <fgColor indexed="64"/>
          <bgColor indexed="12"/>
        </patternFill>
      </fill>
      <alignment horizontal="center" vertical="center" textRotation="0" wrapText="1" indent="0" relativeIndent="0" justifyLastLine="0" shrinkToFit="0" mergeCell="0" readingOrder="0"/>
      <protection locked="0" hidden="0"/>
    </dxf>
    <dxf>
      <font>
        <condense val="0"/>
        <extend val="0"/>
        <color indexed="9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0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>
        <left style="medium">
          <color indexed="64"/>
        </left>
        <right/>
        <top style="hair">
          <color indexed="64"/>
        </top>
        <bottom style="hair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medium">
          <color indexed="64"/>
        </right>
        <top/>
        <bottom style="medium">
          <color indexed="64"/>
        </bottom>
      </border>
      <protection locked="0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 style="medium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medium">
          <color indexed="64"/>
        </left>
        <right style="thin">
          <color indexed="64"/>
        </right>
        <top/>
        <bottom style="medium">
          <color indexed="64"/>
        </bottom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>
        <left style="medium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medium">
          <color indexed="64"/>
        </right>
        <top/>
        <bottom style="medium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#&quot; &quot;##&quot; &quot;##&quot; &quot;##&quot; &quot;##"/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>
        <left style="medium">
          <color indexed="64"/>
        </left>
        <right style="medium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/>
        <bottom style="medium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/>
        <top style="hair">
          <color indexed="64"/>
        </top>
        <bottom style="hair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medium">
          <color indexed="64"/>
        </left>
        <right style="thin">
          <color indexed="64"/>
        </right>
        <top/>
        <bottom style="medium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>
        <left style="medium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medium">
          <color indexed="64"/>
        </right>
        <top/>
        <bottom style="medium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 style="medium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/>
        <top style="hair">
          <color indexed="64"/>
        </top>
        <bottom style="hair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medium">
          <color indexed="64"/>
        </right>
        <top/>
        <bottom style="medium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 style="medium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/>
        <bottom style="medium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/>
        <top style="hair">
          <color indexed="64"/>
        </top>
        <bottom style="hair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/>
        <bottom style="medium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/>
        <bottom style="hair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/>
        <right/>
        <top/>
        <bottom style="medium">
          <color indexed="64"/>
        </bottom>
      </border>
      <protection locked="0" hidden="0"/>
    </dxf>
    <dxf>
      <numFmt numFmtId="165" formatCode="dd/mm/yy;@"/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>
        <left/>
        <right/>
        <top/>
        <bottom style="hair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/>
        <bottom style="medium">
          <color indexed="64"/>
        </bottom>
      </border>
      <protection locked="0" hidden="0"/>
    </dxf>
    <dxf>
      <numFmt numFmtId="165" formatCode="dd/mm/yy;@"/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/>
        <bottom style="hair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/>
        <bottom style="medium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/>
        <right/>
        <top/>
        <bottom style="medium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>
        <left/>
        <right/>
        <top style="hair">
          <color indexed="64"/>
        </top>
        <bottom style="hair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medium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>
        <left style="medium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/>
        <right style="thin">
          <color indexed="64"/>
        </right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/>
        <top style="hair">
          <color indexed="64"/>
        </top>
        <bottom style="hair">
          <color indexed="64"/>
        </bottom>
      </border>
      <protection locked="0" hidden="0"/>
    </dxf>
    <dxf>
      <border outline="0">
        <right style="medium">
          <color indexed="64"/>
        </right>
        <top style="medium">
          <color indexed="64"/>
        </top>
      </border>
    </dxf>
    <dxf>
      <font>
        <condense val="0"/>
        <extend val="0"/>
        <color indexed="9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condense val="0"/>
        <extend val="0"/>
        <color indexed="9"/>
      </font>
    </dxf>
    <dxf>
      <fill>
        <patternFill>
          <bgColor indexed="9"/>
        </patternFill>
      </fill>
    </dxf>
    <dxf>
      <protection locked="1"/>
    </dxf>
    <dxf>
      <font>
        <i/>
      </font>
    </dxf>
    <dxf>
      <font>
        <i/>
      </font>
    </dxf>
    <dxf>
      <font>
        <sz val="12"/>
      </font>
    </dxf>
    <dxf>
      <font>
        <sz val="12"/>
      </font>
    </dxf>
    <dxf>
      <font>
        <b/>
        <color indexed="9"/>
      </font>
      <fill>
        <patternFill patternType="solid">
          <fgColor indexed="63"/>
          <bgColor indexed="64"/>
        </patternFill>
      </fill>
      <alignment horizontal="center" readingOrder="0"/>
    </dxf>
    <dxf>
      <font>
        <b/>
        <color indexed="9"/>
      </font>
      <fill>
        <patternFill patternType="solid">
          <fgColor indexed="63"/>
          <bgColor indexed="64"/>
        </patternFill>
      </fill>
      <alignment horizontal="center" readingOrder="0"/>
    </dxf>
    <dxf>
      <fill>
        <patternFill>
          <bgColor indexed="22"/>
        </patternFill>
      </fill>
    </dxf>
    <dxf>
      <font>
        <color auto="1"/>
      </font>
    </dxf>
    <dxf>
      <fill>
        <patternFill>
          <bgColor indexed="63"/>
        </patternFill>
      </fill>
    </dxf>
    <dxf>
      <font>
        <i val="0"/>
        <sz val="10"/>
        <color indexed="9"/>
      </font>
    </dxf>
    <dxf>
      <fill>
        <patternFill patternType="solid">
          <bgColor indexed="63"/>
        </patternFill>
      </fill>
    </dxf>
    <dxf>
      <font>
        <i val="0"/>
        <sz val="10"/>
        <color indexed="9"/>
      </font>
    </dxf>
    <dxf>
      <font>
        <b/>
      </font>
    </dxf>
    <dxf>
      <fill>
        <patternFill patternType="gray0625"/>
      </fill>
    </dxf>
    <dxf>
      <fill>
        <patternFill patternType="gray0625"/>
      </fill>
    </dxf>
    <dxf>
      <alignment horizontal="center" readingOrder="0"/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ill>
        <patternFill patternType="solid">
          <bgColor indexed="41"/>
        </patternFill>
      </fill>
    </dxf>
    <dxf>
      <fill>
        <patternFill>
          <bgColor indexed="41"/>
        </patternFill>
      </fill>
    </dxf>
    <dxf>
      <font>
        <sz val="11"/>
      </font>
    </dxf>
    <dxf>
      <font>
        <b/>
      </font>
    </dxf>
    <dxf>
      <font>
        <i/>
      </font>
    </dxf>
    <dxf>
      <alignment horizontal="center" readingOrder="0"/>
    </dxf>
    <dxf>
      <font>
        <b/>
      </font>
    </dxf>
    <dxf>
      <border>
        <top style="thin">
          <color indexed="8"/>
        </top>
        <bottom style="thin">
          <color indexed="8"/>
        </bottom>
      </border>
    </dxf>
    <dxf>
      <border>
        <top style="thin">
          <color indexed="8"/>
        </top>
      </border>
    </dxf>
    <dxf>
      <border>
        <bottom style="thin">
          <color indexed="8"/>
        </bottom>
      </border>
    </dxf>
    <dxf>
      <font>
        <b/>
      </font>
    </dxf>
    <dxf>
      <alignment horizontal="center" readingOrder="0"/>
    </dxf>
    <dxf>
      <alignment horizontal="center" readingOrder="0"/>
    </dxf>
    <dxf>
      <fill>
        <patternFill patternType="solid">
          <bgColor indexed="42"/>
        </patternFill>
      </fill>
    </dxf>
    <dxf>
      <fill>
        <patternFill patternType="solid">
          <bgColor indexed="42"/>
        </patternFill>
      </fill>
    </dxf>
    <dxf>
      <font>
        <sz val="10"/>
      </font>
    </dxf>
    <dxf>
      <alignment vertical="top" readingOrder="0"/>
    </dxf>
    <dxf>
      <font>
        <b/>
      </font>
    </dxf>
    <dxf>
      <fill>
        <patternFill>
          <bgColor indexed="41"/>
        </patternFill>
      </fill>
    </dxf>
    <dxf>
      <alignment wrapText="1" readingOrder="0"/>
    </dxf>
    <dxf>
      <fill>
        <patternFill patternType="solid">
          <bgColor indexed="13"/>
        </patternFill>
      </fill>
    </dxf>
    <dxf>
      <alignment horizontal="left" readingOrder="0"/>
    </dxf>
    <dxf>
      <font>
        <b/>
      </font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ont>
        <b/>
      </font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41"/>
        </patternFill>
      </fill>
    </dxf>
    <dxf>
      <fill>
        <patternFill>
          <bgColor indexed="47"/>
        </patternFill>
      </fill>
    </dxf>
    <dxf>
      <fill>
        <patternFill>
          <bgColor indexed="41"/>
        </patternFill>
      </fill>
    </dxf>
    <dxf>
      <fill>
        <patternFill patternType="solid">
          <bgColor indexed="47"/>
        </patternFill>
      </fill>
      <border>
        <left/>
        <right/>
        <top/>
        <bottom style="thin">
          <color indexed="64"/>
        </bottom>
      </border>
    </dxf>
    <dxf>
      <fill>
        <patternFill patternType="solid">
          <bgColor indexed="47"/>
        </patternFill>
      </fill>
      <border>
        <left/>
        <right/>
        <top/>
        <bottom/>
      </border>
    </dxf>
    <dxf>
      <fill>
        <patternFill patternType="solid">
          <bgColor indexed="27"/>
        </patternFill>
      </fill>
    </dxf>
    <dxf>
      <fill>
        <patternFill patternType="solid">
          <bgColor indexed="27"/>
        </patternFill>
      </fill>
    </dxf>
    <dxf>
      <fill>
        <patternFill patternType="solid">
          <bgColor indexed="47"/>
        </patternFill>
      </fill>
    </dxf>
  </dxfs>
  <tableStyles count="0" defaultTableStyle="TableStyleMedium9" defaultPivotStyle="PivotStyleLight16"/>
  <colors>
    <mruColors>
      <color rgb="FF8EE2A8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9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266700</xdr:colOff>
      <xdr:row>12</xdr:row>
      <xdr:rowOff>9525</xdr:rowOff>
    </xdr:from>
    <xdr:to>
      <xdr:col>4</xdr:col>
      <xdr:colOff>609600</xdr:colOff>
      <xdr:row>12</xdr:row>
      <xdr:rowOff>19050</xdr:rowOff>
    </xdr:to>
    <xdr:sp macro="" textlink="">
      <xdr:nvSpPr>
        <xdr:cNvPr id="11343" name="Line 1"/>
        <xdr:cNvSpPr>
          <a:spLocks noChangeShapeType="1"/>
        </xdr:cNvSpPr>
      </xdr:nvSpPr>
      <xdr:spPr bwMode="auto">
        <a:xfrm flipV="1">
          <a:off x="7867650" y="2857500"/>
          <a:ext cx="685800" cy="9525"/>
        </a:xfrm>
        <a:prstGeom prst="line">
          <a:avLst/>
        </a:prstGeom>
        <a:noFill/>
        <a:ln w="15875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657225</xdr:colOff>
      <xdr:row>10</xdr:row>
      <xdr:rowOff>66675</xdr:rowOff>
    </xdr:from>
    <xdr:to>
      <xdr:col>5</xdr:col>
      <xdr:colOff>0</xdr:colOff>
      <xdr:row>13</xdr:row>
      <xdr:rowOff>0</xdr:rowOff>
    </xdr:to>
    <xdr:grpSp>
      <xdr:nvGrpSpPr>
        <xdr:cNvPr id="11344" name="Group 2"/>
        <xdr:cNvGrpSpPr>
          <a:grpSpLocks/>
        </xdr:cNvGrpSpPr>
      </xdr:nvGrpSpPr>
      <xdr:grpSpPr bwMode="auto">
        <a:xfrm>
          <a:off x="8648700" y="2571750"/>
          <a:ext cx="1028700" cy="523875"/>
          <a:chOff x="492" y="277"/>
          <a:chExt cx="118" cy="49"/>
        </a:xfrm>
      </xdr:grpSpPr>
      <xdr:sp macro="" textlink="">
        <xdr:nvSpPr>
          <xdr:cNvPr id="11267" name="Text Box 3"/>
          <xdr:cNvSpPr txBox="1">
            <a:spLocks noChangeArrowheads="1"/>
          </xdr:cNvSpPr>
        </xdr:nvSpPr>
        <xdr:spPr bwMode="auto">
          <a:xfrm>
            <a:off x="506" y="284"/>
            <a:ext cx="92" cy="37"/>
          </a:xfrm>
          <a:prstGeom prst="rect">
            <a:avLst/>
          </a:prstGeom>
          <a:noFill/>
          <a:ln w="9525">
            <a:noFill/>
            <a:prstDash val="sysDot"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fr-FR" sz="9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Organisme de formation</a:t>
            </a:r>
          </a:p>
        </xdr:txBody>
      </xdr:sp>
      <xdr:sp macro="" textlink="">
        <xdr:nvSpPr>
          <xdr:cNvPr id="11367" name="Oval 4"/>
          <xdr:cNvSpPr>
            <a:spLocks noChangeArrowheads="1"/>
          </xdr:cNvSpPr>
        </xdr:nvSpPr>
        <xdr:spPr bwMode="auto">
          <a:xfrm>
            <a:off x="492" y="277"/>
            <a:ext cx="118" cy="49"/>
          </a:xfrm>
          <a:prstGeom prst="ellipse">
            <a:avLst/>
          </a:prstGeom>
          <a:noFill/>
          <a:ln w="9525">
            <a:solidFill>
              <a:srgbClr val="0000FF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962025</xdr:colOff>
      <xdr:row>5</xdr:row>
      <xdr:rowOff>419100</xdr:rowOff>
    </xdr:from>
    <xdr:to>
      <xdr:col>4</xdr:col>
      <xdr:colOff>9525</xdr:colOff>
      <xdr:row>5</xdr:row>
      <xdr:rowOff>419100</xdr:rowOff>
    </xdr:to>
    <xdr:sp macro="" textlink="">
      <xdr:nvSpPr>
        <xdr:cNvPr id="11345" name="Line 5"/>
        <xdr:cNvSpPr>
          <a:spLocks noChangeShapeType="1"/>
        </xdr:cNvSpPr>
      </xdr:nvSpPr>
      <xdr:spPr bwMode="auto">
        <a:xfrm>
          <a:off x="2286000" y="1476375"/>
          <a:ext cx="5067300" cy="0"/>
        </a:xfrm>
        <a:prstGeom prst="line">
          <a:avLst/>
        </a:prstGeom>
        <a:noFill/>
        <a:ln w="9525">
          <a:solidFill>
            <a:srgbClr val="0000FF"/>
          </a:solidFill>
          <a:round/>
          <a:headEnd type="oval" w="med" len="med"/>
          <a:tailEnd type="oval" w="med" len="med"/>
        </a:ln>
      </xdr:spPr>
    </xdr:sp>
    <xdr:clientData/>
  </xdr:twoCellAnchor>
  <xdr:twoCellAnchor>
    <xdr:from>
      <xdr:col>2</xdr:col>
      <xdr:colOff>1114425</xdr:colOff>
      <xdr:row>33</xdr:row>
      <xdr:rowOff>57150</xdr:rowOff>
    </xdr:from>
    <xdr:to>
      <xdr:col>2</xdr:col>
      <xdr:colOff>1200150</xdr:colOff>
      <xdr:row>33</xdr:row>
      <xdr:rowOff>209550</xdr:rowOff>
    </xdr:to>
    <xdr:sp macro="" textlink="">
      <xdr:nvSpPr>
        <xdr:cNvPr id="11346" name="Rectangle 6"/>
        <xdr:cNvSpPr>
          <a:spLocks noChangeArrowheads="1"/>
        </xdr:cNvSpPr>
      </xdr:nvSpPr>
      <xdr:spPr bwMode="auto">
        <a:xfrm>
          <a:off x="2590800" y="7153275"/>
          <a:ext cx="171450" cy="152400"/>
        </a:xfrm>
        <a:prstGeom prst="rect">
          <a:avLst/>
        </a:prstGeom>
        <a:solidFill>
          <a:srgbClr val="FFCC99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2771775</xdr:colOff>
      <xdr:row>34</xdr:row>
      <xdr:rowOff>28575</xdr:rowOff>
    </xdr:from>
    <xdr:to>
      <xdr:col>2</xdr:col>
      <xdr:colOff>2857500</xdr:colOff>
      <xdr:row>35</xdr:row>
      <xdr:rowOff>0</xdr:rowOff>
    </xdr:to>
    <xdr:sp macro="" textlink="">
      <xdr:nvSpPr>
        <xdr:cNvPr id="11347" name="Rectangle 7"/>
        <xdr:cNvSpPr>
          <a:spLocks noChangeArrowheads="1"/>
        </xdr:cNvSpPr>
      </xdr:nvSpPr>
      <xdr:spPr bwMode="auto">
        <a:xfrm>
          <a:off x="5905500" y="7353300"/>
          <a:ext cx="171450" cy="133350"/>
        </a:xfrm>
        <a:prstGeom prst="rect">
          <a:avLst/>
        </a:prstGeom>
        <a:solidFill>
          <a:srgbClr val="CC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28</xdr:row>
      <xdr:rowOff>0</xdr:rowOff>
    </xdr:from>
    <xdr:to>
      <xdr:col>3</xdr:col>
      <xdr:colOff>0</xdr:colOff>
      <xdr:row>29</xdr:row>
      <xdr:rowOff>0</xdr:rowOff>
    </xdr:to>
    <xdr:sp macro="" textlink="">
      <xdr:nvSpPr>
        <xdr:cNvPr id="11272" name="Text Box 8"/>
        <xdr:cNvSpPr txBox="1">
          <a:spLocks noChangeArrowheads="1"/>
        </xdr:cNvSpPr>
      </xdr:nvSpPr>
      <xdr:spPr bwMode="auto">
        <a:xfrm>
          <a:off x="190500" y="5991225"/>
          <a:ext cx="6438900" cy="228600"/>
        </a:xfrm>
        <a:prstGeom prst="rect">
          <a:avLst/>
        </a:prstGeom>
        <a:solidFill>
          <a:srgbClr val="3366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FFFFFF"/>
              </a:solidFill>
              <a:latin typeface="Arial Black"/>
            </a:rPr>
            <a:t>Onglet &gt; 1- Suivi Bilan</a:t>
          </a:r>
        </a:p>
      </xdr:txBody>
    </xdr:sp>
    <xdr:clientData/>
  </xdr:twoCellAnchor>
  <xdr:twoCellAnchor>
    <xdr:from>
      <xdr:col>2</xdr:col>
      <xdr:colOff>2771775</xdr:colOff>
      <xdr:row>38</xdr:row>
      <xdr:rowOff>28575</xdr:rowOff>
    </xdr:from>
    <xdr:to>
      <xdr:col>2</xdr:col>
      <xdr:colOff>2857500</xdr:colOff>
      <xdr:row>39</xdr:row>
      <xdr:rowOff>0</xdr:rowOff>
    </xdr:to>
    <xdr:sp macro="" textlink="">
      <xdr:nvSpPr>
        <xdr:cNvPr id="11349" name="Rectangle 9"/>
        <xdr:cNvSpPr>
          <a:spLocks noChangeArrowheads="1"/>
        </xdr:cNvSpPr>
      </xdr:nvSpPr>
      <xdr:spPr bwMode="auto">
        <a:xfrm>
          <a:off x="5905500" y="8029575"/>
          <a:ext cx="171450" cy="133350"/>
        </a:xfrm>
        <a:prstGeom prst="rect">
          <a:avLst/>
        </a:prstGeom>
        <a:solidFill>
          <a:srgbClr val="CC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48</xdr:row>
      <xdr:rowOff>123825</xdr:rowOff>
    </xdr:from>
    <xdr:to>
      <xdr:col>3</xdr:col>
      <xdr:colOff>0</xdr:colOff>
      <xdr:row>48</xdr:row>
      <xdr:rowOff>342900</xdr:rowOff>
    </xdr:to>
    <xdr:sp macro="" textlink="">
      <xdr:nvSpPr>
        <xdr:cNvPr id="11274" name="Text Box 10"/>
        <xdr:cNvSpPr txBox="1">
          <a:spLocks noChangeArrowheads="1"/>
        </xdr:cNvSpPr>
      </xdr:nvSpPr>
      <xdr:spPr bwMode="auto">
        <a:xfrm>
          <a:off x="190500" y="10258425"/>
          <a:ext cx="6438900" cy="219075"/>
        </a:xfrm>
        <a:prstGeom prst="rect">
          <a:avLst/>
        </a:prstGeom>
        <a:solidFill>
          <a:srgbClr val="3366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FFFFFF"/>
              </a:solidFill>
              <a:latin typeface="Arial Black"/>
            </a:rPr>
            <a:t>Onglet &gt; 3 - Formation</a:t>
          </a:r>
        </a:p>
        <a:p>
          <a:pPr algn="l" rtl="0">
            <a:defRPr sz="1000"/>
          </a:pPr>
          <a:endParaRPr lang="fr-FR" sz="1000" b="0" i="0" u="none" strike="noStrike" baseline="0">
            <a:solidFill>
              <a:srgbClr val="FFFFFF"/>
            </a:solidFill>
            <a:latin typeface="Arial Black"/>
          </a:endParaRPr>
        </a:p>
      </xdr:txBody>
    </xdr:sp>
    <xdr:clientData/>
  </xdr:twoCellAnchor>
  <xdr:twoCellAnchor>
    <xdr:from>
      <xdr:col>1</xdr:col>
      <xdr:colOff>0</xdr:colOff>
      <xdr:row>52</xdr:row>
      <xdr:rowOff>171450</xdr:rowOff>
    </xdr:from>
    <xdr:to>
      <xdr:col>3</xdr:col>
      <xdr:colOff>0</xdr:colOff>
      <xdr:row>54</xdr:row>
      <xdr:rowOff>0</xdr:rowOff>
    </xdr:to>
    <xdr:sp macro="" textlink="">
      <xdr:nvSpPr>
        <xdr:cNvPr id="11275" name="Text Box 11"/>
        <xdr:cNvSpPr txBox="1">
          <a:spLocks noChangeArrowheads="1"/>
        </xdr:cNvSpPr>
      </xdr:nvSpPr>
      <xdr:spPr bwMode="auto">
        <a:xfrm>
          <a:off x="190500" y="11163300"/>
          <a:ext cx="6438900" cy="219075"/>
        </a:xfrm>
        <a:prstGeom prst="rect">
          <a:avLst/>
        </a:prstGeom>
        <a:solidFill>
          <a:srgbClr val="3366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FFFFFF"/>
              </a:solidFill>
              <a:latin typeface="Arial Black"/>
            </a:rPr>
            <a:t>Onglet &gt; 4 - Sorties</a:t>
          </a:r>
        </a:p>
        <a:p>
          <a:pPr algn="l" rtl="0">
            <a:defRPr sz="1000"/>
          </a:pPr>
          <a:endParaRPr lang="fr-FR" sz="1000" b="0" i="0" u="none" strike="noStrike" baseline="0">
            <a:solidFill>
              <a:srgbClr val="FFFFFF"/>
            </a:solidFill>
            <a:latin typeface="Arial Black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FFFFFF"/>
            </a:solidFill>
            <a:latin typeface="Arial Black"/>
          </a:endParaRPr>
        </a:p>
      </xdr:txBody>
    </xdr:sp>
    <xdr:clientData/>
  </xdr:twoCellAnchor>
  <xdr:twoCellAnchor>
    <xdr:from>
      <xdr:col>11</xdr:col>
      <xdr:colOff>714375</xdr:colOff>
      <xdr:row>27</xdr:row>
      <xdr:rowOff>66675</xdr:rowOff>
    </xdr:from>
    <xdr:to>
      <xdr:col>12</xdr:col>
      <xdr:colOff>171450</xdr:colOff>
      <xdr:row>27</xdr:row>
      <xdr:rowOff>66675</xdr:rowOff>
    </xdr:to>
    <xdr:sp macro="" textlink="">
      <xdr:nvSpPr>
        <xdr:cNvPr id="11352" name="Line 12"/>
        <xdr:cNvSpPr>
          <a:spLocks noChangeShapeType="1"/>
        </xdr:cNvSpPr>
      </xdr:nvSpPr>
      <xdr:spPr bwMode="auto">
        <a:xfrm flipV="1">
          <a:off x="20250150" y="5895975"/>
          <a:ext cx="438150" cy="0"/>
        </a:xfrm>
        <a:prstGeom prst="line">
          <a:avLst/>
        </a:prstGeom>
        <a:noFill/>
        <a:ln w="1270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447675</xdr:colOff>
      <xdr:row>25</xdr:row>
      <xdr:rowOff>0</xdr:rowOff>
    </xdr:from>
    <xdr:to>
      <xdr:col>10</xdr:col>
      <xdr:colOff>666750</xdr:colOff>
      <xdr:row>25</xdr:row>
      <xdr:rowOff>0</xdr:rowOff>
    </xdr:to>
    <xdr:sp macro="" textlink="">
      <xdr:nvSpPr>
        <xdr:cNvPr id="11353" name="Line 13"/>
        <xdr:cNvSpPr>
          <a:spLocks noChangeShapeType="1"/>
        </xdr:cNvSpPr>
      </xdr:nvSpPr>
      <xdr:spPr bwMode="auto">
        <a:xfrm flipV="1">
          <a:off x="18192750" y="5267325"/>
          <a:ext cx="438150" cy="0"/>
        </a:xfrm>
        <a:prstGeom prst="line">
          <a:avLst/>
        </a:prstGeom>
        <a:noFill/>
        <a:ln w="1270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9525</xdr:colOff>
      <xdr:row>44</xdr:row>
      <xdr:rowOff>0</xdr:rowOff>
    </xdr:from>
    <xdr:to>
      <xdr:col>3</xdr:col>
      <xdr:colOff>0</xdr:colOff>
      <xdr:row>45</xdr:row>
      <xdr:rowOff>0</xdr:rowOff>
    </xdr:to>
    <xdr:sp macro="" textlink="">
      <xdr:nvSpPr>
        <xdr:cNvPr id="11278" name="Text Box 14"/>
        <xdr:cNvSpPr txBox="1">
          <a:spLocks noChangeArrowheads="1"/>
        </xdr:cNvSpPr>
      </xdr:nvSpPr>
      <xdr:spPr bwMode="auto">
        <a:xfrm>
          <a:off x="209550" y="9439275"/>
          <a:ext cx="6419850" cy="247650"/>
        </a:xfrm>
        <a:prstGeom prst="rect">
          <a:avLst/>
        </a:prstGeom>
        <a:solidFill>
          <a:srgbClr val="3366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FFFFFF"/>
              </a:solidFill>
              <a:latin typeface="Arial Black"/>
            </a:rPr>
            <a:t>Onglet &gt; 2- Informations générales</a:t>
          </a:r>
        </a:p>
      </xdr:txBody>
    </xdr:sp>
    <xdr:clientData/>
  </xdr:twoCellAnchor>
  <xdr:twoCellAnchor>
    <xdr:from>
      <xdr:col>7</xdr:col>
      <xdr:colOff>561975</xdr:colOff>
      <xdr:row>25</xdr:row>
      <xdr:rowOff>0</xdr:rowOff>
    </xdr:from>
    <xdr:to>
      <xdr:col>8</xdr:col>
      <xdr:colOff>171450</xdr:colOff>
      <xdr:row>25</xdr:row>
      <xdr:rowOff>0</xdr:rowOff>
    </xdr:to>
    <xdr:pic>
      <xdr:nvPicPr>
        <xdr:cNvPr id="11355" name="Picture 15" descr="girondequadri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849350" y="5267325"/>
          <a:ext cx="742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18</xdr:row>
      <xdr:rowOff>76200</xdr:rowOff>
    </xdr:from>
    <xdr:to>
      <xdr:col>4</xdr:col>
      <xdr:colOff>323850</xdr:colOff>
      <xdr:row>21</xdr:row>
      <xdr:rowOff>85725</xdr:rowOff>
    </xdr:to>
    <xdr:grpSp>
      <xdr:nvGrpSpPr>
        <xdr:cNvPr id="11357" name="Group 19"/>
        <xdr:cNvGrpSpPr>
          <a:grpSpLocks/>
        </xdr:cNvGrpSpPr>
      </xdr:nvGrpSpPr>
      <xdr:grpSpPr bwMode="auto">
        <a:xfrm>
          <a:off x="6838950" y="4114800"/>
          <a:ext cx="1143000" cy="581025"/>
          <a:chOff x="492" y="277"/>
          <a:chExt cx="118" cy="49"/>
        </a:xfrm>
      </xdr:grpSpPr>
      <xdr:sp macro="" textlink="">
        <xdr:nvSpPr>
          <xdr:cNvPr id="11284" name="Text Box 20"/>
          <xdr:cNvSpPr txBox="1">
            <a:spLocks noChangeArrowheads="1"/>
          </xdr:cNvSpPr>
        </xdr:nvSpPr>
        <xdr:spPr bwMode="auto">
          <a:xfrm>
            <a:off x="506" y="284"/>
            <a:ext cx="92" cy="37"/>
          </a:xfrm>
          <a:prstGeom prst="rect">
            <a:avLst/>
          </a:prstGeom>
          <a:noFill/>
          <a:ln w="9525">
            <a:noFill/>
            <a:prstDash val="sysDot"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fr-FR" sz="9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Organisme de formation</a:t>
            </a:r>
          </a:p>
        </xdr:txBody>
      </xdr:sp>
      <xdr:sp macro="" textlink="">
        <xdr:nvSpPr>
          <xdr:cNvPr id="11365" name="Oval 21"/>
          <xdr:cNvSpPr>
            <a:spLocks noChangeArrowheads="1"/>
          </xdr:cNvSpPr>
        </xdr:nvSpPr>
        <xdr:spPr bwMode="auto">
          <a:xfrm>
            <a:off x="492" y="277"/>
            <a:ext cx="118" cy="49"/>
          </a:xfrm>
          <a:prstGeom prst="ellipse">
            <a:avLst/>
          </a:prstGeom>
          <a:noFill/>
          <a:ln w="9525">
            <a:solidFill>
              <a:srgbClr val="0000FF"/>
            </a:solidFill>
            <a:round/>
            <a:headEnd/>
            <a:tailEnd/>
          </a:ln>
        </xdr:spPr>
      </xdr:sp>
    </xdr:grpSp>
    <xdr:clientData/>
  </xdr:twoCellAnchor>
  <xdr:twoCellAnchor>
    <xdr:from>
      <xdr:col>4</xdr:col>
      <xdr:colOff>400050</xdr:colOff>
      <xdr:row>20</xdr:row>
      <xdr:rowOff>19050</xdr:rowOff>
    </xdr:from>
    <xdr:to>
      <xdr:col>4</xdr:col>
      <xdr:colOff>762000</xdr:colOff>
      <xdr:row>20</xdr:row>
      <xdr:rowOff>19050</xdr:rowOff>
    </xdr:to>
    <xdr:sp macro="" textlink="">
      <xdr:nvSpPr>
        <xdr:cNvPr id="11358" name="Line 22"/>
        <xdr:cNvSpPr>
          <a:spLocks noChangeShapeType="1"/>
        </xdr:cNvSpPr>
      </xdr:nvSpPr>
      <xdr:spPr bwMode="auto">
        <a:xfrm>
          <a:off x="8134350" y="4448175"/>
          <a:ext cx="723900" cy="0"/>
        </a:xfrm>
        <a:prstGeom prst="line">
          <a:avLst/>
        </a:prstGeom>
        <a:noFill/>
        <a:ln w="15875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3028950</xdr:colOff>
      <xdr:row>15</xdr:row>
      <xdr:rowOff>0</xdr:rowOff>
    </xdr:from>
    <xdr:to>
      <xdr:col>3</xdr:col>
      <xdr:colOff>85725</xdr:colOff>
      <xdr:row>25</xdr:row>
      <xdr:rowOff>0</xdr:rowOff>
    </xdr:to>
    <xdr:sp macro="" textlink="">
      <xdr:nvSpPr>
        <xdr:cNvPr id="11359" name="AutoShape 23"/>
        <xdr:cNvSpPr>
          <a:spLocks/>
        </xdr:cNvSpPr>
      </xdr:nvSpPr>
      <xdr:spPr bwMode="auto">
        <a:xfrm>
          <a:off x="6419850" y="3343275"/>
          <a:ext cx="381000" cy="1924050"/>
        </a:xfrm>
        <a:prstGeom prst="rightBrace">
          <a:avLst>
            <a:gd name="adj1" fmla="val 42083"/>
            <a:gd name="adj2" fmla="val 50000"/>
          </a:avLst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14</xdr:row>
      <xdr:rowOff>0</xdr:rowOff>
    </xdr:from>
    <xdr:to>
      <xdr:col>5</xdr:col>
      <xdr:colOff>0</xdr:colOff>
      <xdr:row>14</xdr:row>
      <xdr:rowOff>0</xdr:rowOff>
    </xdr:to>
    <xdr:sp macro="" textlink="">
      <xdr:nvSpPr>
        <xdr:cNvPr id="11360" name="Line 24"/>
        <xdr:cNvSpPr>
          <a:spLocks noChangeShapeType="1"/>
        </xdr:cNvSpPr>
      </xdr:nvSpPr>
      <xdr:spPr bwMode="auto">
        <a:xfrm>
          <a:off x="190500" y="3190875"/>
          <a:ext cx="9486900" cy="0"/>
        </a:xfrm>
        <a:prstGeom prst="line">
          <a:avLst/>
        </a:prstGeom>
        <a:noFill/>
        <a:ln w="9525" cap="rnd">
          <a:solidFill>
            <a:srgbClr val="000080"/>
          </a:solidFill>
          <a:prstDash val="sysDot"/>
          <a:round/>
          <a:headEnd/>
          <a:tailEnd/>
        </a:ln>
      </xdr:spPr>
    </xdr:sp>
    <xdr:clientData/>
  </xdr:twoCellAnchor>
  <xdr:twoCellAnchor editAs="oneCell">
    <xdr:from>
      <xdr:col>2</xdr:col>
      <xdr:colOff>0</xdr:colOff>
      <xdr:row>56</xdr:row>
      <xdr:rowOff>133350</xdr:rowOff>
    </xdr:from>
    <xdr:to>
      <xdr:col>4</xdr:col>
      <xdr:colOff>819150</xdr:colOff>
      <xdr:row>96</xdr:row>
      <xdr:rowOff>57150</xdr:rowOff>
    </xdr:to>
    <xdr:pic>
      <xdr:nvPicPr>
        <xdr:cNvPr id="11361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1950" y="12039600"/>
          <a:ext cx="8610600" cy="6391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11</xdr:row>
      <xdr:rowOff>38100</xdr:rowOff>
    </xdr:from>
    <xdr:to>
      <xdr:col>4</xdr:col>
      <xdr:colOff>228600</xdr:colOff>
      <xdr:row>12</xdr:row>
      <xdr:rowOff>152400</xdr:rowOff>
    </xdr:to>
    <xdr:pic>
      <xdr:nvPicPr>
        <xdr:cNvPr id="11362" name="Picture 27" descr="girondequadri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934200" y="2628900"/>
          <a:ext cx="8572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670828</xdr:colOff>
      <xdr:row>16</xdr:row>
      <xdr:rowOff>95249</xdr:rowOff>
    </xdr:from>
    <xdr:to>
      <xdr:col>4</xdr:col>
      <xdr:colOff>1133474</xdr:colOff>
      <xdr:row>18</xdr:row>
      <xdr:rowOff>47625</xdr:rowOff>
    </xdr:to>
    <xdr:pic>
      <xdr:nvPicPr>
        <xdr:cNvPr id="11363" name="Picture 28" descr="girondequadri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75906" y="3695699"/>
          <a:ext cx="925293" cy="4000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650676</xdr:colOff>
      <xdr:row>21</xdr:row>
      <xdr:rowOff>9525</xdr:rowOff>
    </xdr:from>
    <xdr:to>
      <xdr:col>5</xdr:col>
      <xdr:colOff>9524</xdr:colOff>
      <xdr:row>23</xdr:row>
      <xdr:rowOff>123825</xdr:rowOff>
    </xdr:to>
    <xdr:pic>
      <xdr:nvPicPr>
        <xdr:cNvPr id="27" name="Image 26" descr="ALPC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35603" y="4629150"/>
          <a:ext cx="1053901" cy="381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P33" refreshedDate="42480.735555671294" createdVersion="3" refreshedVersion="3" recordCount="31">
  <cacheSource type="worksheet">
    <worksheetSource ref="A7:E38" sheet="Sorties"/>
  </cacheSource>
  <cacheFields count="5">
    <cacheField name="Nom et prénom du stagiaire" numFmtId="0">
      <sharedItems containsMixedTypes="1" containsNumber="1" containsInteger="1" minValue="0" maxValue="0"/>
    </cacheField>
    <cacheField name="Catégorie du public" numFmtId="0">
      <sharedItems containsSemiMixedTypes="0" containsString="0" containsNumber="1" containsInteger="1" minValue="0" maxValue="0" count="1">
        <n v="0"/>
      </sharedItems>
    </cacheField>
    <cacheField name="Benef RSA" numFmtId="0">
      <sharedItems containsSemiMixedTypes="0" containsString="0" containsNumber="1" containsInteger="1" minValue="0" maxValue="0"/>
    </cacheField>
    <cacheField name="Situation à l'issue de l'action" numFmtId="0">
      <sharedItems containsNonDate="0" containsBlank="1" count="12">
        <m/>
        <s v="Accès à 1 emploi temporaire ou saisonnier (&gt; ou = 6mois)" u="1"/>
        <s v="Retour en formation scolaire" u="1"/>
        <s v="Rupture / Abandon" u="1"/>
        <s v="Accès à 1 formation qualifiante" u="1"/>
        <s v="Recherche formation" u="1"/>
        <s v="Clause Insertion" u="1"/>
        <s v="Création activité" u="1"/>
        <s v="Accès 1 contrat aidé" u="1"/>
        <s v="Accès à 1 procédure VAE" u="1"/>
        <s v="Accès à 1 formation certifiée" u="1"/>
        <s v="Accès à 1 emploi durable (+6mois)" u="1"/>
      </sharedItems>
    </cacheField>
    <cacheField name="Valorisation" numFmtId="0">
      <sharedItems containsNonDate="0" containsBlank="1" count="4">
        <m/>
        <s v="Formation" u="1"/>
        <s v="Emploi" u="1"/>
        <s v="Autres" u="1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EP33" refreshedDate="42480.735556481479" createdVersion="3" refreshedVersion="3" recordCount="31">
  <cacheSource type="worksheet">
    <worksheetSource name="données"/>
  </cacheSource>
  <cacheFields count="19">
    <cacheField name="Nom du stagiaire" numFmtId="0">
      <sharedItems containsMixedTypes="1" containsNumber="1" containsInteger="1" minValue="0" maxValue="0"/>
    </cacheField>
    <cacheField name="Prénom stagiaire" numFmtId="0">
      <sharedItems containsMixedTypes="1" containsNumber="1" containsInteger="1" minValue="0" maxValue="0"/>
    </cacheField>
    <cacheField name="Benef RSA" numFmtId="0">
      <sharedItems containsSemiMixedTypes="0" containsString="0" containsNumber="1" containsInteger="1" minValue="0" maxValue="0"/>
    </cacheField>
    <cacheField name="N° Session" numFmtId="0">
      <sharedItems containsNonDate="0" containsString="0" containsBlank="1"/>
    </cacheField>
    <cacheField name="Intitulé Formation" numFmtId="0">
      <sharedItems containsNonDate="0" containsBlank="1" count="16">
        <m/>
        <s v=" " u="1"/>
        <s v="G" u="1"/>
        <s v="Agent Poly Batiment" u="1"/>
        <s v="E" u="1"/>
        <s v="BAT" u="1"/>
        <s v="Agent de maintenance polyvalent" u="1"/>
        <s v="excel" u="1"/>
        <s v="Serveur" u="1"/>
        <s v="FE" u="1"/>
        <s v="peintre" u="1"/>
        <s v="F" u="1"/>
        <s v="dfs" u="1"/>
        <s v="Cuisinier" u="1"/>
        <s v="Agent poly bat" u="1"/>
        <s v="D" u="1"/>
      </sharedItems>
    </cacheField>
    <cacheField name="Parcours visé" numFmtId="0">
      <sharedItems containsNonDate="0" containsString="0" containsBlank="1"/>
    </cacheField>
    <cacheField name="Date entrée" numFmtId="165">
      <sharedItems containsNonDate="0" containsString="0" containsBlank="1"/>
    </cacheField>
    <cacheField name="Date Sortie" numFmtId="165">
      <sharedItems containsNonDate="0" containsString="0" containsBlank="1"/>
    </cacheField>
    <cacheField name="Durée du parcours/jours" numFmtId="1">
      <sharedItems/>
    </cacheField>
    <cacheField name="Durée du parcours/mois" numFmtId="2">
      <sharedItems containsBlank="1"/>
    </cacheField>
    <cacheField name="Nombre d'heures réalisé/ stagiaire" numFmtId="0">
      <sharedItems containsNonDate="0" containsString="0" containsBlank="1"/>
    </cacheField>
    <cacheField name="Rému" numFmtId="0">
      <sharedItems containsNonDate="0" containsString="0" containsBlank="1"/>
    </cacheField>
    <cacheField name="Nb H centre" numFmtId="0">
      <sharedItems containsNonDate="0" containsString="0" containsBlank="1"/>
    </cacheField>
    <cacheField name="Nbre de PAE réalisée" numFmtId="0">
      <sharedItems containsNonDate="0" containsString="0" containsBlank="1"/>
    </cacheField>
    <cacheField name="Nbre d'heures PAE réalisées" numFmtId="0">
      <sharedItems containsNonDate="0" containsString="0" containsBlank="1"/>
    </cacheField>
    <cacheField name="Motif PAE non effectuée" numFmtId="164">
      <sharedItems containsNonDate="0" containsString="0" containsBlank="1"/>
    </cacheField>
    <cacheField name="Validation" numFmtId="0">
      <sharedItems containsNonDate="0" containsBlank="1" count="3">
        <m/>
        <s v="Validation partielle" u="1"/>
        <s v="Validation totale" u="1"/>
      </sharedItems>
    </cacheField>
    <cacheField name="Motifs de validation partielle" numFmtId="0">
      <sharedItems containsNonDate="0" containsString="0" containsBlank="1"/>
    </cacheField>
    <cacheField name="Motifs abandon" numFmtId="0">
      <sharedItems containsNonDate="0" containsString="0"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1">
  <r>
    <s v="de cf"/>
    <x v="0"/>
    <n v="0"/>
    <x v="0"/>
    <x v="0"/>
  </r>
  <r>
    <n v="0"/>
    <x v="0"/>
    <n v="0"/>
    <x v="0"/>
    <x v="0"/>
  </r>
  <r>
    <n v="0"/>
    <x v="0"/>
    <n v="0"/>
    <x v="0"/>
    <x v="0"/>
  </r>
  <r>
    <n v="0"/>
    <x v="0"/>
    <n v="0"/>
    <x v="0"/>
    <x v="0"/>
  </r>
  <r>
    <n v="0"/>
    <x v="0"/>
    <n v="0"/>
    <x v="0"/>
    <x v="0"/>
  </r>
  <r>
    <n v="0"/>
    <x v="0"/>
    <n v="0"/>
    <x v="0"/>
    <x v="0"/>
  </r>
  <r>
    <n v="0"/>
    <x v="0"/>
    <n v="0"/>
    <x v="0"/>
    <x v="0"/>
  </r>
  <r>
    <n v="0"/>
    <x v="0"/>
    <n v="0"/>
    <x v="0"/>
    <x v="0"/>
  </r>
  <r>
    <n v="0"/>
    <x v="0"/>
    <n v="0"/>
    <x v="0"/>
    <x v="0"/>
  </r>
  <r>
    <n v="0"/>
    <x v="0"/>
    <n v="0"/>
    <x v="0"/>
    <x v="0"/>
  </r>
  <r>
    <n v="0"/>
    <x v="0"/>
    <n v="0"/>
    <x v="0"/>
    <x v="0"/>
  </r>
  <r>
    <n v="0"/>
    <x v="0"/>
    <n v="0"/>
    <x v="0"/>
    <x v="0"/>
  </r>
  <r>
    <n v="0"/>
    <x v="0"/>
    <n v="0"/>
    <x v="0"/>
    <x v="0"/>
  </r>
  <r>
    <n v="0"/>
    <x v="0"/>
    <n v="0"/>
    <x v="0"/>
    <x v="0"/>
  </r>
  <r>
    <n v="0"/>
    <x v="0"/>
    <n v="0"/>
    <x v="0"/>
    <x v="0"/>
  </r>
  <r>
    <n v="0"/>
    <x v="0"/>
    <n v="0"/>
    <x v="0"/>
    <x v="0"/>
  </r>
  <r>
    <n v="0"/>
    <x v="0"/>
    <n v="0"/>
    <x v="0"/>
    <x v="0"/>
  </r>
  <r>
    <n v="0"/>
    <x v="0"/>
    <n v="0"/>
    <x v="0"/>
    <x v="0"/>
  </r>
  <r>
    <n v="0"/>
    <x v="0"/>
    <n v="0"/>
    <x v="0"/>
    <x v="0"/>
  </r>
  <r>
    <n v="0"/>
    <x v="0"/>
    <n v="0"/>
    <x v="0"/>
    <x v="0"/>
  </r>
  <r>
    <n v="0"/>
    <x v="0"/>
    <n v="0"/>
    <x v="0"/>
    <x v="0"/>
  </r>
  <r>
    <n v="0"/>
    <x v="0"/>
    <n v="0"/>
    <x v="0"/>
    <x v="0"/>
  </r>
  <r>
    <n v="0"/>
    <x v="0"/>
    <n v="0"/>
    <x v="0"/>
    <x v="0"/>
  </r>
  <r>
    <n v="0"/>
    <x v="0"/>
    <n v="0"/>
    <x v="0"/>
    <x v="0"/>
  </r>
  <r>
    <n v="0"/>
    <x v="0"/>
    <n v="0"/>
    <x v="0"/>
    <x v="0"/>
  </r>
  <r>
    <n v="0"/>
    <x v="0"/>
    <n v="0"/>
    <x v="0"/>
    <x v="0"/>
  </r>
  <r>
    <n v="0"/>
    <x v="0"/>
    <n v="0"/>
    <x v="0"/>
    <x v="0"/>
  </r>
  <r>
    <n v="0"/>
    <x v="0"/>
    <n v="0"/>
    <x v="0"/>
    <x v="0"/>
  </r>
  <r>
    <n v="0"/>
    <x v="0"/>
    <n v="0"/>
    <x v="0"/>
    <x v="0"/>
  </r>
  <r>
    <n v="0"/>
    <x v="0"/>
    <n v="0"/>
    <x v="0"/>
    <x v="0"/>
  </r>
  <r>
    <n v="0"/>
    <x v="0"/>
    <n v="0"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1">
  <r>
    <s v="de"/>
    <s v="cf"/>
    <n v="0"/>
    <m/>
    <x v="0"/>
    <m/>
    <m/>
    <m/>
    <s v=""/>
    <s v=""/>
    <m/>
    <m/>
    <m/>
    <m/>
    <m/>
    <m/>
    <x v="0"/>
    <m/>
    <m/>
  </r>
  <r>
    <n v="0"/>
    <n v="0"/>
    <n v="0"/>
    <m/>
    <x v="0"/>
    <m/>
    <m/>
    <m/>
    <s v=""/>
    <s v=""/>
    <m/>
    <m/>
    <m/>
    <m/>
    <m/>
    <m/>
    <x v="0"/>
    <m/>
    <m/>
  </r>
  <r>
    <n v="0"/>
    <n v="0"/>
    <n v="0"/>
    <m/>
    <x v="0"/>
    <m/>
    <m/>
    <m/>
    <s v=""/>
    <s v=""/>
    <m/>
    <m/>
    <m/>
    <m/>
    <m/>
    <m/>
    <x v="0"/>
    <m/>
    <m/>
  </r>
  <r>
    <n v="0"/>
    <n v="0"/>
    <n v="0"/>
    <m/>
    <x v="0"/>
    <m/>
    <m/>
    <m/>
    <s v=""/>
    <s v=""/>
    <m/>
    <m/>
    <m/>
    <m/>
    <m/>
    <m/>
    <x v="0"/>
    <m/>
    <m/>
  </r>
  <r>
    <n v="0"/>
    <n v="0"/>
    <n v="0"/>
    <m/>
    <x v="0"/>
    <m/>
    <m/>
    <m/>
    <s v=""/>
    <s v=""/>
    <m/>
    <m/>
    <m/>
    <m/>
    <m/>
    <m/>
    <x v="0"/>
    <m/>
    <m/>
  </r>
  <r>
    <n v="0"/>
    <n v="0"/>
    <n v="0"/>
    <m/>
    <x v="0"/>
    <m/>
    <m/>
    <m/>
    <s v=""/>
    <s v=""/>
    <m/>
    <m/>
    <m/>
    <m/>
    <m/>
    <m/>
    <x v="0"/>
    <m/>
    <m/>
  </r>
  <r>
    <n v="0"/>
    <n v="0"/>
    <n v="0"/>
    <m/>
    <x v="0"/>
    <m/>
    <m/>
    <m/>
    <s v=""/>
    <s v=""/>
    <m/>
    <m/>
    <m/>
    <m/>
    <m/>
    <m/>
    <x v="0"/>
    <m/>
    <m/>
  </r>
  <r>
    <n v="0"/>
    <n v="0"/>
    <n v="0"/>
    <m/>
    <x v="0"/>
    <m/>
    <m/>
    <m/>
    <s v=""/>
    <s v=""/>
    <m/>
    <m/>
    <m/>
    <m/>
    <m/>
    <m/>
    <x v="0"/>
    <m/>
    <m/>
  </r>
  <r>
    <n v="0"/>
    <n v="0"/>
    <n v="0"/>
    <m/>
    <x v="0"/>
    <m/>
    <m/>
    <m/>
    <s v=""/>
    <s v=""/>
    <m/>
    <m/>
    <m/>
    <m/>
    <m/>
    <m/>
    <x v="0"/>
    <m/>
    <m/>
  </r>
  <r>
    <n v="0"/>
    <n v="0"/>
    <n v="0"/>
    <m/>
    <x v="0"/>
    <m/>
    <m/>
    <m/>
    <s v=""/>
    <s v=""/>
    <m/>
    <m/>
    <m/>
    <m/>
    <m/>
    <m/>
    <x v="0"/>
    <m/>
    <m/>
  </r>
  <r>
    <n v="0"/>
    <n v="0"/>
    <n v="0"/>
    <m/>
    <x v="0"/>
    <m/>
    <m/>
    <m/>
    <s v=""/>
    <s v=""/>
    <m/>
    <m/>
    <m/>
    <m/>
    <m/>
    <m/>
    <x v="0"/>
    <m/>
    <m/>
  </r>
  <r>
    <n v="0"/>
    <n v="0"/>
    <n v="0"/>
    <m/>
    <x v="0"/>
    <m/>
    <m/>
    <m/>
    <s v=""/>
    <s v=""/>
    <m/>
    <m/>
    <m/>
    <m/>
    <m/>
    <m/>
    <x v="0"/>
    <m/>
    <m/>
  </r>
  <r>
    <n v="0"/>
    <n v="0"/>
    <n v="0"/>
    <m/>
    <x v="0"/>
    <m/>
    <m/>
    <m/>
    <s v=""/>
    <s v=""/>
    <m/>
    <m/>
    <m/>
    <m/>
    <m/>
    <m/>
    <x v="0"/>
    <m/>
    <m/>
  </r>
  <r>
    <n v="0"/>
    <n v="0"/>
    <n v="0"/>
    <m/>
    <x v="0"/>
    <m/>
    <m/>
    <m/>
    <s v=""/>
    <s v=""/>
    <m/>
    <m/>
    <m/>
    <m/>
    <m/>
    <m/>
    <x v="0"/>
    <m/>
    <m/>
  </r>
  <r>
    <n v="0"/>
    <n v="0"/>
    <n v="0"/>
    <m/>
    <x v="0"/>
    <m/>
    <m/>
    <m/>
    <s v=""/>
    <s v=""/>
    <m/>
    <m/>
    <m/>
    <m/>
    <m/>
    <m/>
    <x v="0"/>
    <m/>
    <m/>
  </r>
  <r>
    <n v="0"/>
    <n v="0"/>
    <n v="0"/>
    <m/>
    <x v="0"/>
    <m/>
    <m/>
    <m/>
    <s v=""/>
    <s v=""/>
    <m/>
    <m/>
    <m/>
    <m/>
    <m/>
    <m/>
    <x v="0"/>
    <m/>
    <m/>
  </r>
  <r>
    <n v="0"/>
    <n v="0"/>
    <n v="0"/>
    <m/>
    <x v="0"/>
    <m/>
    <m/>
    <m/>
    <s v=""/>
    <s v=""/>
    <m/>
    <m/>
    <m/>
    <m/>
    <m/>
    <m/>
    <x v="0"/>
    <m/>
    <m/>
  </r>
  <r>
    <n v="0"/>
    <n v="0"/>
    <n v="0"/>
    <m/>
    <x v="0"/>
    <m/>
    <m/>
    <m/>
    <s v=""/>
    <s v=""/>
    <m/>
    <m/>
    <m/>
    <m/>
    <m/>
    <m/>
    <x v="0"/>
    <m/>
    <m/>
  </r>
  <r>
    <n v="0"/>
    <n v="0"/>
    <n v="0"/>
    <m/>
    <x v="0"/>
    <m/>
    <m/>
    <m/>
    <s v=""/>
    <s v=""/>
    <m/>
    <m/>
    <m/>
    <m/>
    <m/>
    <m/>
    <x v="0"/>
    <m/>
    <m/>
  </r>
  <r>
    <n v="0"/>
    <n v="0"/>
    <n v="0"/>
    <m/>
    <x v="0"/>
    <m/>
    <m/>
    <m/>
    <s v=""/>
    <s v=""/>
    <m/>
    <m/>
    <m/>
    <m/>
    <m/>
    <m/>
    <x v="0"/>
    <m/>
    <m/>
  </r>
  <r>
    <n v="0"/>
    <n v="0"/>
    <n v="0"/>
    <m/>
    <x v="0"/>
    <m/>
    <m/>
    <m/>
    <s v=""/>
    <s v=""/>
    <m/>
    <m/>
    <m/>
    <m/>
    <m/>
    <m/>
    <x v="0"/>
    <m/>
    <m/>
  </r>
  <r>
    <n v="0"/>
    <n v="0"/>
    <n v="0"/>
    <m/>
    <x v="0"/>
    <m/>
    <m/>
    <m/>
    <s v=""/>
    <s v=""/>
    <m/>
    <m/>
    <m/>
    <m/>
    <m/>
    <m/>
    <x v="0"/>
    <m/>
    <m/>
  </r>
  <r>
    <n v="0"/>
    <n v="0"/>
    <n v="0"/>
    <m/>
    <x v="0"/>
    <m/>
    <m/>
    <m/>
    <s v=""/>
    <s v=""/>
    <m/>
    <m/>
    <m/>
    <m/>
    <m/>
    <m/>
    <x v="0"/>
    <m/>
    <m/>
  </r>
  <r>
    <n v="0"/>
    <n v="0"/>
    <n v="0"/>
    <m/>
    <x v="0"/>
    <m/>
    <m/>
    <m/>
    <s v=""/>
    <m/>
    <m/>
    <m/>
    <m/>
    <m/>
    <m/>
    <m/>
    <x v="0"/>
    <m/>
    <m/>
  </r>
  <r>
    <n v="0"/>
    <n v="0"/>
    <n v="0"/>
    <m/>
    <x v="0"/>
    <m/>
    <m/>
    <m/>
    <s v=""/>
    <s v=""/>
    <m/>
    <m/>
    <m/>
    <m/>
    <m/>
    <m/>
    <x v="0"/>
    <m/>
    <m/>
  </r>
  <r>
    <n v="0"/>
    <n v="0"/>
    <n v="0"/>
    <m/>
    <x v="0"/>
    <m/>
    <m/>
    <m/>
    <s v=""/>
    <s v=""/>
    <m/>
    <m/>
    <m/>
    <m/>
    <m/>
    <m/>
    <x v="0"/>
    <m/>
    <m/>
  </r>
  <r>
    <n v="0"/>
    <n v="0"/>
    <n v="0"/>
    <m/>
    <x v="0"/>
    <m/>
    <m/>
    <m/>
    <s v=""/>
    <s v=""/>
    <m/>
    <m/>
    <m/>
    <m/>
    <m/>
    <m/>
    <x v="0"/>
    <m/>
    <m/>
  </r>
  <r>
    <n v="0"/>
    <n v="0"/>
    <n v="0"/>
    <m/>
    <x v="0"/>
    <m/>
    <m/>
    <m/>
    <s v=""/>
    <s v=""/>
    <m/>
    <m/>
    <m/>
    <m/>
    <m/>
    <m/>
    <x v="0"/>
    <m/>
    <m/>
  </r>
  <r>
    <n v="0"/>
    <n v="0"/>
    <n v="0"/>
    <m/>
    <x v="0"/>
    <m/>
    <m/>
    <m/>
    <s v=""/>
    <s v=""/>
    <m/>
    <m/>
    <m/>
    <m/>
    <m/>
    <m/>
    <x v="0"/>
    <m/>
    <m/>
  </r>
  <r>
    <n v="0"/>
    <n v="0"/>
    <n v="0"/>
    <m/>
    <x v="0"/>
    <m/>
    <m/>
    <m/>
    <s v=""/>
    <s v=""/>
    <m/>
    <m/>
    <m/>
    <m/>
    <m/>
    <m/>
    <x v="0"/>
    <m/>
    <m/>
  </r>
  <r>
    <n v="0"/>
    <n v="0"/>
    <n v="0"/>
    <m/>
    <x v="0"/>
    <m/>
    <m/>
    <m/>
    <s v=""/>
    <s v=""/>
    <m/>
    <m/>
    <m/>
    <m/>
    <m/>
    <m/>
    <x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1" cacheId="2" dataOnRows="1" applyNumberFormats="0" applyBorderFormats="0" applyFontFormats="0" applyPatternFormats="0" applyAlignmentFormats="0" applyWidthHeightFormats="1" dataCaption="Données" errorCaption="0" missingCaption="0" updatedVersion="3" minRefreshableVersion="3" asteriskTotals="1" showMemberPropertyTips="0" itemPrintTitles="1" createdVersion="3" indent="0" compact="0" compactData="0" gridDropZones="1">
  <location ref="A48:B50" firstHeaderRow="1" firstDataRow="2" firstDataCol="1"/>
  <pivotFields count="19"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7">
        <item h="1" m="1" x="13"/>
        <item h="1" m="1" x="8"/>
        <item h="1" x="0"/>
        <item h="1" m="1" x="1"/>
        <item h="1" m="1" x="12"/>
        <item m="1" x="6"/>
        <item m="1" x="7"/>
        <item m="1" x="14"/>
        <item m="1" x="3"/>
        <item m="1" x="10"/>
        <item m="1" x="4"/>
        <item m="1" x="2"/>
        <item m="1" x="11"/>
        <item m="1" x="9"/>
        <item m="1" x="15"/>
        <item m="1" x="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" outline="0" subtotalTop="0" showAll="0" includeNewItemsInFilter="1"/>
    <pivotField compact="0" numFmtId="166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name="Validation effective" axis="axisCol" compact="0" outline="0" subtotalTop="0" showAll="0" includeNewItemsInFilter="1" rankBy="0">
      <items count="4">
        <item n="Partielle" m="1" x="1"/>
        <item n="Totale" m="1" x="2"/>
        <item h="1" x="0"/>
        <item t="default"/>
      </items>
    </pivotField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1">
    <i t="grand">
      <x/>
    </i>
  </rowItems>
  <colFields count="1">
    <field x="16"/>
  </colFields>
  <colItems count="1">
    <i t="grand">
      <x/>
    </i>
  </colItems>
  <dataFields count="1">
    <dataField name="Nombre" fld="0" subtotal="count" baseField="0" baseItem="0"/>
  </dataFields>
  <formats count="37">
    <format dxfId="155">
      <pivotArea dataOnly="0" outline="0" fieldPosition="0">
        <references count="1">
          <reference field="4" count="0" defaultSubtotal="1"/>
        </references>
      </pivotArea>
    </format>
    <format dxfId="154">
      <pivotArea dataOnly="0" outline="0" fieldPosition="0">
        <references count="1">
          <reference field="16" count="0"/>
        </references>
      </pivotArea>
    </format>
    <format dxfId="153">
      <pivotArea dataOnly="0" outline="0" fieldPosition="0">
        <references count="1">
          <reference field="4" count="0" defaultSubtotal="1"/>
        </references>
      </pivotArea>
    </format>
    <format>
      <pivotArea dataOnly="0" outline="0" fieldPosition="0">
        <references count="1">
          <reference field="16" count="0"/>
        </references>
      </pivotArea>
    </format>
    <format dxfId="152">
      <pivotArea dataOnly="0" labelOnly="1" outline="0" fieldPosition="0">
        <references count="1">
          <reference field="16" count="0"/>
        </references>
      </pivotArea>
    </format>
    <format dxfId="151">
      <pivotArea dataOnly="0" labelOnly="1" outline="0" fieldPosition="0">
        <references count="1">
          <reference field="16" count="0"/>
        </references>
      </pivotArea>
    </format>
    <format dxfId="150">
      <pivotArea dataOnly="0" labelOnly="1" outline="0" fieldPosition="0">
        <references count="1">
          <reference field="16" count="0"/>
        </references>
      </pivotArea>
    </format>
    <format dxfId="149">
      <pivotArea field="16" grandRow="1" outline="0" axis="axisCol" fieldPosition="0">
        <references count="1">
          <reference field="16" count="0" selected="0"/>
        </references>
      </pivotArea>
    </format>
    <format dxfId="148">
      <pivotArea dataOnly="0" outline="0" fieldPosition="0">
        <references count="1">
          <reference field="4" count="0" defaultSubtotal="1"/>
        </references>
      </pivotArea>
    </format>
    <format dxfId="147">
      <pivotArea dataOnly="0" grandRow="1" outline="0" fieldPosition="0"/>
    </format>
    <format dxfId="146">
      <pivotArea dataOnly="0" grandRow="1" outline="0" fieldPosition="0"/>
    </format>
    <format dxfId="145">
      <pivotArea dataOnly="0" grandRow="1" outline="0" fieldPosition="0"/>
    </format>
    <format dxfId="144">
      <pivotArea dataOnly="0" outline="0" fieldPosition="0">
        <references count="1">
          <reference field="4" count="0" defaultSubtotal="1"/>
        </references>
      </pivotArea>
    </format>
    <format dxfId="143">
      <pivotArea dataOnly="0" grandRow="1" outline="0" fieldPosition="0"/>
    </format>
    <format dxfId="142">
      <pivotArea dataOnly="0" outline="0" fieldPosition="0">
        <references count="1">
          <reference field="16" count="0"/>
        </references>
      </pivotArea>
    </format>
    <format dxfId="141">
      <pivotArea field="16" type="button" dataOnly="0" labelOnly="1" outline="0" axis="axisCol" fieldPosition="0"/>
    </format>
    <format dxfId="140">
      <pivotArea field="16" type="button" dataOnly="0" labelOnly="1" outline="0" axis="axisCol" fieldPosition="0"/>
    </format>
    <format dxfId="139">
      <pivotArea field="16" type="button" dataOnly="0" labelOnly="1" outline="0" axis="axisCol" fieldPosition="0"/>
    </format>
    <format dxfId="138">
      <pivotArea field="4" type="button" dataOnly="0" labelOnly="1" outline="0" axis="axisRow" fieldPosition="0"/>
    </format>
    <format dxfId="137">
      <pivotArea field="4" type="button" dataOnly="0" labelOnly="1" outline="0" axis="axisRow" fieldPosition="0"/>
    </format>
    <format dxfId="136">
      <pivotArea dataOnly="0" labelOnly="1" grandCol="1" outline="0" fieldPosition="0"/>
    </format>
    <format dxfId="135">
      <pivotArea field="4" grandCol="1" outline="0" axis="axisRow" fieldPosition="0">
        <references count="1">
          <reference field="4" count="1" selected="0">
            <x v="0"/>
          </reference>
        </references>
      </pivotArea>
    </format>
    <format dxfId="134">
      <pivotArea grandRow="1" grandCol="1" outline="0" fieldPosition="0"/>
    </format>
    <format dxfId="133">
      <pivotArea dataOnly="0" grandCol="1" outline="0" fieldPosition="0"/>
    </format>
    <format dxfId="132">
      <pivotArea dataOnly="0" grandCol="1" outline="0" fieldPosition="0"/>
    </format>
    <format dxfId="131">
      <pivotArea dataOnly="0" grandCol="1" outline="0" fieldPosition="0"/>
    </format>
    <format dxfId="130">
      <pivotArea dataOnly="0" outline="0" fieldPosition="0">
        <references count="1">
          <reference field="4" count="0" defaultSubtotal="1"/>
        </references>
      </pivotArea>
    </format>
    <format dxfId="129">
      <pivotArea dataOnly="0" outline="0" fieldPosition="0">
        <references count="1">
          <reference field="4" count="0" defaultSubtotal="1"/>
        </references>
      </pivotArea>
    </format>
    <format dxfId="128">
      <pivotArea dataOnly="0" grandCol="1" outline="0" fieldPosition="0"/>
    </format>
    <format dxfId="127">
      <pivotArea dataOnly="0" grandCol="1" outline="0" fieldPosition="0"/>
    </format>
    <format dxfId="126">
      <pivotArea field="4" grandCol="1" outline="0" axis="axisRow" fieldPosition="0">
        <references count="1">
          <reference field="4" count="1" selected="0" defaultSubtotal="1">
            <x v="0"/>
          </reference>
        </references>
      </pivotArea>
    </format>
    <format dxfId="125">
      <pivotArea field="4" grandCol="1" outline="0" axis="axisRow" fieldPosition="0">
        <references count="1">
          <reference field="4" count="1" selected="0" defaultSubtotal="1">
            <x v="1"/>
          </reference>
        </references>
      </pivotArea>
    </format>
    <format dxfId="124">
      <pivotArea grandRow="1" outline="0" fieldPosition="0"/>
    </format>
    <format dxfId="123">
      <pivotArea dataOnly="0" labelOnly="1" grandRow="1" outline="0" fieldPosition="0"/>
    </format>
    <format dxfId="122">
      <pivotArea grandRow="1" grandCol="1" outline="0" fieldPosition="0"/>
    </format>
    <format dxfId="121">
      <pivotArea dataOnly="0" grandCol="1" outline="0" fieldPosition="0"/>
    </format>
    <format dxfId="120">
      <pivotArea type="all" dataOnly="0" outline="0" fieldPosition="0"/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eau croisé 2" cacheId="1" dataOnRows="1" applyNumberFormats="0" applyBorderFormats="0" applyFontFormats="0" applyPatternFormats="0" applyAlignmentFormats="0" applyWidthHeightFormats="1" dataCaption="Données" updatedVersion="3" minRefreshableVersion="3" asteriskTotals="1" showMemberPropertyTips="0" useAutoFormatting="1" itemPrintTitles="1" createdVersion="3" indent="0" compact="0" compactData="0" gridDropZones="1">
  <location ref="A89:D94" firstHeaderRow="2" firstDataRow="2" firstDataCol="3"/>
  <pivotFields count="5">
    <pivotField compact="0" outline="0" subtotalTop="0" showAll="0" includeNewItemsInFilter="1"/>
    <pivotField axis="axisRow" compact="0" outline="0" subtotalTop="0" showAll="0" includeNewItemsInFilter="1" sortType="ascending" rankBy="0">
      <items count="2">
        <item x="0"/>
        <item t="default"/>
      </items>
    </pivotField>
    <pivotField compact="0" outline="0" subtotalTop="0" showAll="0" includeNewItemsInFilter="1"/>
    <pivotField axis="axisRow" dataField="1" compact="0" outline="0" subtotalTop="0" showAll="0" includeNewItemsInFilter="1" defaultSubtotal="0">
      <items count="12">
        <item m="1" x="11"/>
        <item m="1" x="10"/>
        <item m="1" x="4"/>
        <item m="1" x="9"/>
        <item x="0"/>
        <item m="1" x="3"/>
        <item m="1" x="8"/>
        <item m="1" x="1"/>
        <item m="1" x="2"/>
        <item m="1" x="6"/>
        <item m="1" x="5"/>
        <item m="1" x="7"/>
      </items>
    </pivotField>
    <pivotField axis="axisRow" compact="0" outline="0" subtotalTop="0" showAll="0" includeNewItemsInFilter="1">
      <items count="5">
        <item m="1" x="3"/>
        <item m="1" x="2"/>
        <item m="1" x="1"/>
        <item x="0"/>
        <item t="default"/>
      </items>
    </pivotField>
  </pivotFields>
  <rowFields count="3">
    <field x="4"/>
    <field x="1"/>
    <field x="3"/>
  </rowFields>
  <rowItems count="4">
    <i>
      <x v="3"/>
      <x/>
      <x v="4"/>
    </i>
    <i t="default" r="1">
      <x/>
    </i>
    <i t="default">
      <x v="3"/>
    </i>
    <i t="grand">
      <x/>
    </i>
  </rowItems>
  <colItems count="1">
    <i/>
  </colItems>
  <dataFields count="1">
    <dataField name="Nombre de Situation à l'issue de l'action" fld="3" subtotal="count" baseField="0" baseItem="0"/>
  </dataFields>
  <formats count="19">
    <format dxfId="174">
      <pivotArea type="origin" dataOnly="0" labelOnly="1" outline="0" fieldPosition="0"/>
    </format>
    <format dxfId="173">
      <pivotArea field="3" type="button" dataOnly="0" labelOnly="1" outline="0" axis="axisRow" fieldPosition="2"/>
    </format>
    <format dxfId="172">
      <pivotArea field="1" type="button" dataOnly="0" labelOnly="1" outline="0" axis="axisRow" fieldPosition="1"/>
    </format>
    <format dxfId="171">
      <pivotArea type="topRight" dataOnly="0" labelOnly="1" outline="0" fieldPosition="0"/>
    </format>
    <format dxfId="170">
      <pivotArea type="origin" dataOnly="0" labelOnly="1" outline="0" fieldPosition="0"/>
    </format>
    <format dxfId="169">
      <pivotArea field="3" type="button" dataOnly="0" labelOnly="1" outline="0" axis="axisRow" fieldPosition="2"/>
    </format>
    <format dxfId="168">
      <pivotArea field="1" type="button" dataOnly="0" labelOnly="1" outline="0" axis="axisRow" fieldPosition="1"/>
    </format>
    <format dxfId="167">
      <pivotArea type="topRight" dataOnly="0" labelOnly="1" outline="0" fieldPosition="0"/>
    </format>
    <format dxfId="166">
      <pivotArea field="4" type="button" dataOnly="0" labelOnly="1" outline="0" axis="axisRow" fieldPosition="0"/>
    </format>
    <format dxfId="165">
      <pivotArea field="4" type="button" dataOnly="0" labelOnly="1" outline="0" axis="axisRow" fieldPosition="0"/>
    </format>
    <format dxfId="164">
      <pivotArea dataOnly="0" outline="0" fieldPosition="0">
        <references count="1">
          <reference field="4" count="0" defaultSubtotal="1"/>
        </references>
      </pivotArea>
    </format>
    <format dxfId="163">
      <pivotArea type="origin" dataOnly="0" labelOnly="1" outline="0" fieldPosition="0"/>
    </format>
    <format dxfId="162">
      <pivotArea type="origin" dataOnly="0" labelOnly="1" outline="0" fieldPosition="0"/>
    </format>
    <format dxfId="161">
      <pivotArea dataOnly="0" outline="0" fieldPosition="0">
        <references count="1">
          <reference field="1" count="0" defaultSubtotal="1"/>
        </references>
      </pivotArea>
    </format>
    <format dxfId="160">
      <pivotArea type="all" dataOnly="0" outline="0" fieldPosition="0"/>
    </format>
    <format dxfId="159">
      <pivotArea dataOnly="0" outline="0" fieldPosition="0">
        <references count="1">
          <reference field="1" count="0" defaultSubtotal="1"/>
        </references>
      </pivotArea>
    </format>
    <format dxfId="158">
      <pivotArea dataOnly="0" outline="0" fieldPosition="0">
        <references count="1">
          <reference field="1" count="0" defaultSubtotal="1"/>
        </references>
      </pivotArea>
    </format>
    <format dxfId="157">
      <pivotArea type="all" dataOnly="0" outline="0" fieldPosition="0"/>
    </format>
    <format dxfId="156">
      <pivotArea type="all" dataOnly="0" outline="0" fieldPosition="0"/>
    </format>
  </formats>
  <pivotTableStyleInfo showRowHeaders="1" showColHeaders="1" showRowStripes="0" showColStripes="0" showLastColumn="1"/>
</pivotTableDefinition>
</file>

<file path=xl/tables/table1.xml><?xml version="1.0" encoding="utf-8"?>
<table xmlns="http://schemas.openxmlformats.org/spreadsheetml/2006/main" id="20" name="Liste2" displayName="Liste2" ref="AD7:AD9" totalsRowShown="0" headerRowDxfId="117">
  <autoFilter ref="AD7:AD9"/>
  <tableColumns count="1">
    <tableColumn id="1" name="Benef RSA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2" name="Liste2" displayName="Liste2_3" ref="C4:C10" insertRowShift="1" totalsRowShown="0" headerRowDxfId="32" dataDxfId="30" headerRowBorderDxfId="31" tableBorderDxfId="29">
  <autoFilter ref="C4:C10"/>
  <tableColumns count="1">
    <tableColumn id="1" name="Niveau de Formation" dataDxfId="28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3" name="Liste3" displayName="Liste3_1" ref="E4:E9" totalsRowShown="0" headerRowDxfId="27" headerRowBorderDxfId="26" tableBorderDxfId="25">
  <autoFilter ref="E4:E9"/>
  <tableColumns count="1">
    <tableColumn id="1" name="Catégorie du public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4" name="Liste4" displayName="Liste4" ref="G4:G15" totalsRowShown="0" headerRowDxfId="24" headerRowBorderDxfId="23" tableBorderDxfId="22">
  <autoFilter ref="G4:G15"/>
  <tableColumns count="1">
    <tableColumn id="1" name="Référents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6" name="Liste8" displayName="Liste8" ref="J16:J27" totalsRowShown="0" headerRowDxfId="21" headerRowBorderDxfId="20" tableBorderDxfId="19">
  <autoFilter ref="J16:J27"/>
  <tableColumns count="1">
    <tableColumn id="1" name="Type de contrat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17" name="Liste9" displayName="Liste9" ref="C43:C56" totalsRowShown="0" headerRowDxfId="18" headerRowBorderDxfId="17" tableBorderDxfId="16">
  <autoFilter ref="C43:C56"/>
  <tableColumns count="1">
    <tableColumn id="1" name="Type de sortie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18" name="Liste10" displayName="Liste10" ref="A31:A37" totalsRowShown="0" headerRowDxfId="15">
  <autoFilter ref="A31:A37"/>
  <tableColumns count="1">
    <tableColumn id="1" name="SIAE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19" name="Liste7" displayName="Liste7" ref="M4:M6" totalsRowShown="0" headerRowDxfId="14">
  <autoFilter ref="M4:M6"/>
  <tableColumns count="1">
    <tableColumn id="1" name="Oui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7" name="Liste12" displayName="Liste12" ref="E21:F31" totalsRowShown="0" headerRowDxfId="13">
  <autoFilter ref="E21:F31"/>
  <tableColumns count="2">
    <tableColumn id="1" name="Validation Visée"/>
    <tableColumn id="2" name="Colonne1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2" name="Liste13" displayName="Liste13" ref="E34:E44" totalsRowShown="0" headerRowDxfId="12" dataDxfId="10" headerRowBorderDxfId="11" tableBorderDxfId="9">
  <autoFilter ref="E34:E44"/>
  <tableColumns count="1">
    <tableColumn id="1" name="Prescripteurs" dataDxfId="8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3" name="Liste14" displayName="Liste14" ref="G16:G19" totalsRowShown="0" headerRowDxfId="7" headerRowBorderDxfId="6" tableBorderDxfId="5">
  <autoFilter ref="G16:G19"/>
  <tableColumns count="1">
    <tableColumn id="1" name="Rémunération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5" name="Liste1" displayName="Liste1" ref="C7:S39" totalsRowCount="1" tableBorderDxfId="115">
  <autoFilter ref="C7:S38"/>
  <tableColumns count="17">
    <tableColumn id="23" name="Benef RSA" totalsRowFunction="sum" dataDxfId="114" totalsRowDxfId="113">
      <calculatedColumnFormula>IF(A8="","",'Infos générales'!J8)</calculatedColumnFormula>
    </tableColumn>
    <tableColumn id="1" name="N° Session" dataDxfId="112" totalsRowDxfId="111"/>
    <tableColumn id="2" name="Intitulé Formation" totalsRowFunction="count" dataDxfId="110" totalsRowDxfId="109"/>
    <tableColumn id="3" name="Parcours visé" totalsRowFunction="count" dataDxfId="108" totalsRowDxfId="107"/>
    <tableColumn id="4" name="Date entrée" totalsRowFunction="count" dataDxfId="106" totalsRowDxfId="105"/>
    <tableColumn id="5" name="Date Sortie" dataDxfId="104" totalsRowDxfId="103"/>
    <tableColumn id="6" name="Durée du parcours/jours" totalsRowFunction="average" dataDxfId="102" totalsRowDxfId="101">
      <calculatedColumnFormula>IF(A8="","",IF(G8="","",IF(H8="","",DATEDIF(G8,H8,"d"))+1))</calculatedColumnFormula>
    </tableColumn>
    <tableColumn id="7" name="Durée du parcours/mois" totalsRowFunction="average" dataDxfId="100" totalsRowDxfId="99">
      <calculatedColumnFormula>IF(A8="","",IF(G8="","",IF(H8="","",DATEDIF(G8,H8,"m"))+1))</calculatedColumnFormula>
    </tableColumn>
    <tableColumn id="8" name="Nombre d'heures réalisé/ stagiaire" totalsRowFunction="average" dataDxfId="98" totalsRowDxfId="97"/>
    <tableColumn id="19" name="Rému" totalsRowFunction="countNums" dataDxfId="96" totalsRowDxfId="95"/>
    <tableColumn id="20" name="Nb H centre" totalsRowFunction="average" dataDxfId="94" totalsRowDxfId="93"/>
    <tableColumn id="9" name="Nbre de PAE réalisée" totalsRowFunction="sum" dataDxfId="92" totalsRowDxfId="91"/>
    <tableColumn id="10" name="Nbre d'heures PAE réalisées" totalsRowFunction="average" dataDxfId="90" totalsRowDxfId="89"/>
    <tableColumn id="11" name="Motif PAE non effectuée" totalsRowFunction="count" dataDxfId="88" totalsRowDxfId="87"/>
    <tableColumn id="12" name="Validation" totalsRowFunction="sum" dataDxfId="86" totalsRowDxfId="85"/>
    <tableColumn id="13" name="Motifs de validation partielle" totalsRowFunction="count" dataDxfId="84" totalsRowDxfId="83"/>
    <tableColumn id="14" name="Motifs abandon" totalsRowFunction="count" dataDxfId="82" totalsRowDxfId="81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10" name="Liste15" displayName="Liste15" ref="G26:G39" totalsRowShown="0" headerRowDxfId="4" dataDxfId="2" headerRowBorderDxfId="3" tableBorderDxfId="1">
  <tableColumns count="1">
    <tableColumn id="1" name="Filières métiers" dataDxfId="0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21" name="Liste2" displayName="Liste2_1" ref="BO7:BO10" totalsRowShown="0" headerRowDxfId="80">
  <autoFilter ref="BO7:BO10"/>
  <tableColumns count="1">
    <tableColumn id="1" name="Rému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23" name="Liste3" displayName="Liste3" ref="N63:N65" totalsRowShown="0" headerRowDxfId="78" dataDxfId="76" headerRowBorderDxfId="77">
  <autoFilter ref="N63:N65"/>
  <tableColumns count="1">
    <tableColumn id="1" name="En lien avec la formation" dataDxfId="75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24" name="Liste2" displayName="Liste2_2" ref="Q63:Q66" totalsRowShown="0" headerRowDxfId="74" dataDxfId="73">
  <autoFilter ref="Q63:Q66"/>
  <tableColumns count="1">
    <tableColumn id="1" name="Voie de la formation" dataDxfId="7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8" name="Liste1" displayName="Liste1_1" ref="A7:N39" totalsRowCount="1" totalsRowDxfId="70" tableBorderDxfId="71">
  <autoFilter ref="A7:N38">
    <filterColumn colId="7"/>
  </autoFilter>
  <tableColumns count="14">
    <tableColumn id="14" name="Nom et prénom du stagiaire" totalsRowLabel="Total" dataDxfId="69" totalsRowDxfId="68">
      <calculatedColumnFormula>IF('Infos générales'!A8="",0,'Infos générales'!A8&amp;" "&amp;'Infos générales'!B8)</calculatedColumnFormula>
    </tableColumn>
    <tableColumn id="13" name="Catégorie du public" totalsRowFunction="sum" dataDxfId="67" totalsRowDxfId="66">
      <calculatedColumnFormula>IF(A8="","",'Infos générales'!L8)</calculatedColumnFormula>
    </tableColumn>
    <tableColumn id="15" name="Benef RSA" totalsRowFunction="sum" dataDxfId="65" totalsRowDxfId="64">
      <calculatedColumnFormula>IF(A8="","",'Infos générales'!J8)</calculatedColumnFormula>
    </tableColumn>
    <tableColumn id="3" name="Situation à l'issue de l'action" totalsRowFunction="count" dataDxfId="63" totalsRowDxfId="62"/>
    <tableColumn id="16" name="Valorisation" dataDxfId="61" totalsRowDxfId="60"/>
    <tableColumn id="4" name="En lien avec la formation" dataDxfId="59" totalsRowDxfId="58"/>
    <tableColumn id="5" name="Type de contrat" dataDxfId="57" totalsRowDxfId="56"/>
    <tableColumn id="6" name="Voie de formation" dataDxfId="55" totalsRowDxfId="54"/>
    <tableColumn id="7" name="Intitulé de la formation" dataDxfId="53" totalsRowDxfId="52"/>
    <tableColumn id="8" name="Perspectives à moyen et/ou long terme" dataDxfId="51" totalsRowDxfId="50"/>
    <tableColumn id="9" name="En lien avec la formation2" dataDxfId="49" totalsRowDxfId="48"/>
    <tableColumn id="10" name="Type de contrat3" dataDxfId="47" totalsRowDxfId="46"/>
    <tableColumn id="11" name="Voie de formation4" dataDxfId="45" totalsRowDxfId="44"/>
    <tableColumn id="12" name="Intitulé de la formation5" dataDxfId="43" totalsRowDxfId="42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1" name="Liste1" displayName="Liste1_2" ref="A4:A6" totalsRowShown="0" headerRowDxfId="41" headerRowBorderDxfId="40" tableBorderDxfId="39">
  <autoFilter ref="A4:A6"/>
  <tableColumns count="1">
    <tableColumn id="1" name="genre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9" name="Liste6" displayName="Liste6" ref="C17:C24" totalsRowShown="0" headerRowDxfId="38" headerRowBorderDxfId="37" tableBorderDxfId="36">
  <autoFilter ref="C17:C24"/>
  <tableColumns count="1">
    <tableColumn id="1" name="Motifs de validation partielle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1" name="Liste5" displayName="Liste5" ref="A15:A27" insertRowShift="1" totalsRowShown="0" headerRowDxfId="35" headerRowBorderDxfId="34" tableBorderDxfId="33">
  <autoFilter ref="A15:A27"/>
  <tableColumns count="1">
    <tableColumn id="1" name="Motifs sorties et abandons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Relationship Id="rId6" Type="http://schemas.openxmlformats.org/officeDocument/2006/relationships/comments" Target="../comments2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comments" Target="../comments3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3.xml"/><Relationship Id="rId13" Type="http://schemas.openxmlformats.org/officeDocument/2006/relationships/table" Target="../tables/table18.xml"/><Relationship Id="rId3" Type="http://schemas.openxmlformats.org/officeDocument/2006/relationships/table" Target="../tables/table8.xml"/><Relationship Id="rId7" Type="http://schemas.openxmlformats.org/officeDocument/2006/relationships/table" Target="../tables/table12.xml"/><Relationship Id="rId12" Type="http://schemas.openxmlformats.org/officeDocument/2006/relationships/table" Target="../tables/table17.xml"/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11.xml"/><Relationship Id="rId11" Type="http://schemas.openxmlformats.org/officeDocument/2006/relationships/table" Target="../tables/table16.xml"/><Relationship Id="rId5" Type="http://schemas.openxmlformats.org/officeDocument/2006/relationships/table" Target="../tables/table10.xml"/><Relationship Id="rId15" Type="http://schemas.openxmlformats.org/officeDocument/2006/relationships/table" Target="../tables/table20.xml"/><Relationship Id="rId10" Type="http://schemas.openxmlformats.org/officeDocument/2006/relationships/table" Target="../tables/table15.xml"/><Relationship Id="rId4" Type="http://schemas.openxmlformats.org/officeDocument/2006/relationships/table" Target="../tables/table9.xml"/><Relationship Id="rId9" Type="http://schemas.openxmlformats.org/officeDocument/2006/relationships/table" Target="../tables/table14.xml"/><Relationship Id="rId14" Type="http://schemas.openxmlformats.org/officeDocument/2006/relationships/table" Target="../tables/table1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7" enableFormatConditionsCalculation="0">
    <tabColor indexed="39"/>
    <pageSetUpPr fitToPage="1"/>
  </sheetPr>
  <dimension ref="A1:F100"/>
  <sheetViews>
    <sheetView showFormulas="1" tabSelected="1" workbookViewId="0">
      <selection activeCell="F9" sqref="F9"/>
    </sheetView>
  </sheetViews>
  <sheetFormatPr baseColWidth="10" defaultRowHeight="12.75"/>
  <cols>
    <col min="1" max="1" width="1.42578125" style="129" customWidth="1"/>
    <col min="2" max="2" width="1.28515625" style="129" customWidth="1"/>
    <col min="3" max="3" width="47" customWidth="1"/>
    <col min="4" max="4" width="5.28515625" customWidth="1"/>
    <col min="5" max="5" width="17.5703125" customWidth="1"/>
  </cols>
  <sheetData>
    <row r="1" spans="1:5">
      <c r="A1" s="216"/>
      <c r="B1" s="216"/>
      <c r="C1" s="278"/>
      <c r="D1" s="278"/>
      <c r="E1" s="278"/>
    </row>
    <row r="2" spans="1:5" ht="18">
      <c r="A2" s="216"/>
      <c r="B2" s="373" t="s">
        <v>270</v>
      </c>
      <c r="C2" s="373"/>
      <c r="D2" s="373"/>
      <c r="E2" s="373"/>
    </row>
    <row r="3" spans="1:5" ht="18">
      <c r="A3" s="216"/>
      <c r="B3" s="373" t="s">
        <v>203</v>
      </c>
      <c r="C3" s="373"/>
      <c r="D3" s="373"/>
      <c r="E3" s="373"/>
    </row>
    <row r="4" spans="1:5" ht="18">
      <c r="A4" s="216"/>
      <c r="B4" s="373" t="s">
        <v>204</v>
      </c>
      <c r="C4" s="373"/>
      <c r="D4" s="373"/>
      <c r="E4" s="373"/>
    </row>
    <row r="5" spans="1:5" s="129" customFormat="1" ht="15.75">
      <c r="A5" s="216"/>
      <c r="B5" s="216"/>
      <c r="C5" s="279"/>
      <c r="D5" s="216"/>
      <c r="E5" s="216"/>
    </row>
    <row r="6" spans="1:5" s="281" customFormat="1" ht="33.75" customHeight="1">
      <c r="A6" s="280"/>
      <c r="B6" s="280"/>
      <c r="C6" s="374" t="s">
        <v>242</v>
      </c>
      <c r="D6" s="374"/>
      <c r="E6" s="374"/>
    </row>
    <row r="7" spans="1:5" s="129" customFormat="1" ht="25.5" customHeight="1">
      <c r="A7" s="216"/>
      <c r="B7" s="216"/>
      <c r="C7" s="282"/>
      <c r="D7" s="216"/>
      <c r="E7" s="216"/>
    </row>
    <row r="8" spans="1:5" ht="20.25" customHeight="1">
      <c r="A8" s="216"/>
      <c r="B8" s="371" t="s">
        <v>227</v>
      </c>
      <c r="C8" s="372"/>
      <c r="D8" s="372"/>
      <c r="E8" s="372"/>
    </row>
    <row r="9" spans="1:5" ht="20.25" customHeight="1">
      <c r="A9" s="216"/>
      <c r="B9" s="283"/>
      <c r="C9" s="284"/>
      <c r="D9" s="284"/>
      <c r="E9" s="284"/>
    </row>
    <row r="10" spans="1:5" ht="15" customHeight="1">
      <c r="A10" s="216"/>
      <c r="B10" s="375" t="s">
        <v>228</v>
      </c>
      <c r="C10" s="375"/>
      <c r="D10" s="284"/>
      <c r="E10" s="284"/>
    </row>
    <row r="11" spans="1:5" s="129" customFormat="1" ht="6" customHeight="1">
      <c r="A11" s="217"/>
      <c r="B11" s="217"/>
      <c r="C11" s="217"/>
      <c r="D11" s="216"/>
      <c r="E11" s="216"/>
    </row>
    <row r="12" spans="1:5" ht="20.25" customHeight="1">
      <c r="A12" s="285"/>
      <c r="B12" s="218">
        <v>1</v>
      </c>
      <c r="C12" s="286" t="s">
        <v>229</v>
      </c>
      <c r="D12" s="278"/>
      <c r="E12" s="278"/>
    </row>
    <row r="13" spans="1:5" ht="20.25" customHeight="1">
      <c r="A13" s="216"/>
      <c r="B13" s="216"/>
      <c r="C13" s="287" t="s">
        <v>230</v>
      </c>
      <c r="D13" s="278"/>
      <c r="E13" s="278"/>
    </row>
    <row r="14" spans="1:5" ht="6.75" customHeight="1">
      <c r="A14" s="216"/>
      <c r="B14" s="216"/>
      <c r="C14" s="278"/>
      <c r="D14" s="278"/>
      <c r="E14" s="278"/>
    </row>
    <row r="15" spans="1:5" ht="12" customHeight="1">
      <c r="A15" s="285"/>
      <c r="B15" s="216"/>
      <c r="C15" s="278"/>
      <c r="D15" s="278"/>
      <c r="E15" s="278"/>
    </row>
    <row r="16" spans="1:5" ht="20.25" customHeight="1">
      <c r="A16" s="216"/>
      <c r="B16" s="218">
        <v>2</v>
      </c>
      <c r="C16" s="286" t="s">
        <v>231</v>
      </c>
      <c r="D16" s="278"/>
      <c r="E16" s="278"/>
    </row>
    <row r="17" spans="1:6" ht="20.25" customHeight="1">
      <c r="A17" s="216"/>
      <c r="C17" s="287" t="s">
        <v>232</v>
      </c>
      <c r="D17" s="278"/>
    </row>
    <row r="18" spans="1:6" ht="15" customHeight="1">
      <c r="A18" s="216"/>
      <c r="B18" s="288"/>
      <c r="C18" s="287" t="s">
        <v>249</v>
      </c>
      <c r="D18" s="278"/>
    </row>
    <row r="19" spans="1:6" ht="15" customHeight="1">
      <c r="A19" s="216"/>
      <c r="C19" s="287" t="s">
        <v>250</v>
      </c>
      <c r="D19" s="278"/>
    </row>
    <row r="20" spans="1:6" ht="15" customHeight="1">
      <c r="A20" s="216"/>
      <c r="C20" s="287"/>
      <c r="D20" s="278"/>
    </row>
    <row r="21" spans="1:6" ht="15" customHeight="1">
      <c r="A21" s="216"/>
      <c r="B21" s="218">
        <v>3</v>
      </c>
      <c r="C21" s="286" t="s">
        <v>233</v>
      </c>
      <c r="D21" s="278"/>
    </row>
    <row r="22" spans="1:6" s="129" customFormat="1" ht="10.5" customHeight="1">
      <c r="A22" s="216"/>
      <c r="B22" s="285"/>
      <c r="C22" s="287" t="s">
        <v>234</v>
      </c>
      <c r="D22" s="216"/>
    </row>
    <row r="23" spans="1:6" s="129" customFormat="1" ht="10.5" customHeight="1">
      <c r="A23" s="216"/>
      <c r="B23" s="285"/>
      <c r="C23" s="287"/>
      <c r="D23" s="216"/>
    </row>
    <row r="24" spans="1:6" ht="15" customHeight="1">
      <c r="A24" s="216"/>
      <c r="B24" s="218">
        <v>4</v>
      </c>
      <c r="C24" s="286" t="s">
        <v>235</v>
      </c>
      <c r="D24" s="278"/>
    </row>
    <row r="25" spans="1:6" ht="15" customHeight="1">
      <c r="A25" s="216"/>
      <c r="B25" s="285"/>
      <c r="C25" s="287" t="s">
        <v>234</v>
      </c>
      <c r="D25" s="278"/>
    </row>
    <row r="26" spans="1:6" ht="21.75" customHeight="1">
      <c r="A26" s="216"/>
      <c r="B26" s="216"/>
      <c r="C26" s="287"/>
      <c r="D26" s="278"/>
    </row>
    <row r="27" spans="1:6" ht="22.5" customHeight="1">
      <c r="A27" s="216"/>
      <c r="B27" s="371" t="s">
        <v>236</v>
      </c>
      <c r="C27" s="372"/>
      <c r="D27" s="372"/>
      <c r="E27" s="372"/>
    </row>
    <row r="28" spans="1:6">
      <c r="A28" s="216"/>
      <c r="B28" s="216"/>
      <c r="C28" s="278"/>
      <c r="D28" s="278"/>
      <c r="E28" s="278"/>
    </row>
    <row r="29" spans="1:6" ht="18" customHeight="1">
      <c r="A29" s="216"/>
      <c r="B29" s="216"/>
      <c r="C29" s="289"/>
      <c r="D29" s="278"/>
      <c r="E29" s="290" t="s">
        <v>237</v>
      </c>
    </row>
    <row r="30" spans="1:6" ht="18" customHeight="1">
      <c r="A30" s="216"/>
      <c r="B30" s="216"/>
      <c r="C30" s="289"/>
      <c r="D30" s="278"/>
    </row>
    <row r="31" spans="1:6" ht="26.25" customHeight="1">
      <c r="A31" s="216"/>
      <c r="B31" s="216"/>
      <c r="C31" s="291" t="s">
        <v>238</v>
      </c>
      <c r="E31" s="292" t="s">
        <v>243</v>
      </c>
      <c r="F31" s="293"/>
    </row>
    <row r="32" spans="1:6" ht="16.5" customHeight="1">
      <c r="A32" s="216"/>
      <c r="B32" s="216"/>
      <c r="C32" s="294" t="s">
        <v>208</v>
      </c>
    </row>
    <row r="33" spans="1:6" ht="8.25" customHeight="1">
      <c r="A33" s="216"/>
      <c r="B33" s="216"/>
      <c r="C33" s="293"/>
    </row>
    <row r="34" spans="1:6" ht="18" customHeight="1">
      <c r="A34" s="216"/>
      <c r="B34" s="216"/>
      <c r="C34" s="295" t="s">
        <v>205</v>
      </c>
    </row>
    <row r="35" spans="1:6">
      <c r="A35" s="216"/>
      <c r="B35" s="216"/>
      <c r="C35" s="295" t="s">
        <v>206</v>
      </c>
      <c r="D35" s="294"/>
      <c r="E35" s="294"/>
    </row>
    <row r="36" spans="1:6">
      <c r="A36" s="216"/>
      <c r="B36" s="216"/>
      <c r="C36" s="295" t="s">
        <v>207</v>
      </c>
      <c r="D36" s="294"/>
      <c r="E36" s="294"/>
    </row>
    <row r="37" spans="1:6">
      <c r="A37" s="216"/>
      <c r="B37" s="216"/>
      <c r="C37" s="296"/>
      <c r="D37" s="296"/>
      <c r="E37" s="278"/>
    </row>
    <row r="38" spans="1:6" ht="15">
      <c r="A38" s="216"/>
      <c r="B38" s="216"/>
      <c r="C38" s="291" t="s">
        <v>239</v>
      </c>
      <c r="D38" s="296"/>
      <c r="E38" s="278"/>
    </row>
    <row r="39" spans="1:6">
      <c r="A39" s="216"/>
      <c r="B39" s="216"/>
      <c r="C39" s="295" t="s">
        <v>206</v>
      </c>
      <c r="D39" s="296"/>
      <c r="E39" s="278"/>
    </row>
    <row r="40" spans="1:6">
      <c r="A40" s="216"/>
      <c r="B40" s="216"/>
      <c r="C40" s="295"/>
      <c r="D40" s="296"/>
      <c r="E40" s="278"/>
    </row>
    <row r="41" spans="1:6" ht="15">
      <c r="A41" s="216"/>
      <c r="B41" s="216"/>
      <c r="C41" s="291" t="s">
        <v>240</v>
      </c>
      <c r="D41" s="296"/>
      <c r="E41" s="297" t="s">
        <v>244</v>
      </c>
    </row>
    <row r="42" spans="1:6" ht="15">
      <c r="A42" s="216"/>
      <c r="B42" s="216"/>
      <c r="C42" s="292" t="s">
        <v>245</v>
      </c>
      <c r="D42" s="278"/>
      <c r="E42" s="278"/>
      <c r="F42" s="298"/>
    </row>
    <row r="43" spans="1:6" ht="45">
      <c r="A43" s="216"/>
      <c r="B43" s="216"/>
      <c r="C43" s="294" t="s">
        <v>241</v>
      </c>
      <c r="D43" s="278"/>
      <c r="E43" s="278"/>
      <c r="F43" s="298"/>
    </row>
    <row r="44" spans="1:6">
      <c r="A44" s="216"/>
      <c r="B44" s="216"/>
      <c r="D44" s="278"/>
      <c r="E44" s="278"/>
      <c r="F44" s="298"/>
    </row>
    <row r="45" spans="1:6" ht="19.5" customHeight="1">
      <c r="A45" s="216"/>
      <c r="B45" s="216"/>
      <c r="C45" s="293"/>
      <c r="D45" s="278"/>
      <c r="E45" s="370" t="s">
        <v>246</v>
      </c>
      <c r="F45" s="298"/>
    </row>
    <row r="46" spans="1:6" ht="7.5" customHeight="1">
      <c r="A46" s="216"/>
      <c r="B46" s="216"/>
      <c r="C46" s="293"/>
      <c r="D46" s="278"/>
      <c r="E46" s="370"/>
      <c r="F46" s="298"/>
    </row>
    <row r="47" spans="1:6" ht="15">
      <c r="A47" s="216"/>
      <c r="B47" s="216"/>
      <c r="C47" s="292" t="s">
        <v>247</v>
      </c>
      <c r="D47" s="278"/>
      <c r="E47" s="278"/>
      <c r="F47" s="298"/>
    </row>
    <row r="48" spans="1:6">
      <c r="A48" s="216"/>
      <c r="B48" s="216"/>
      <c r="C48" s="294"/>
      <c r="D48" s="278"/>
      <c r="E48" s="278"/>
      <c r="F48" s="298"/>
    </row>
    <row r="49" spans="1:5" ht="33.75" customHeight="1">
      <c r="A49" s="216"/>
      <c r="B49" s="216"/>
      <c r="C49" s="293"/>
      <c r="D49" s="278"/>
      <c r="E49" s="292" t="s">
        <v>246</v>
      </c>
    </row>
    <row r="50" spans="1:5" ht="8.25" customHeight="1">
      <c r="A50" s="216"/>
      <c r="B50" s="216"/>
      <c r="C50" s="295" t="s">
        <v>209</v>
      </c>
      <c r="D50" s="278"/>
      <c r="E50" s="294"/>
    </row>
    <row r="51" spans="1:5">
      <c r="A51" s="216"/>
      <c r="B51" s="216"/>
      <c r="C51" s="295" t="s">
        <v>210</v>
      </c>
      <c r="D51" s="278"/>
      <c r="E51" s="278"/>
    </row>
    <row r="52" spans="1:5">
      <c r="A52" s="216"/>
      <c r="B52" s="216"/>
      <c r="D52" s="278"/>
      <c r="E52" s="278"/>
    </row>
    <row r="53" spans="1:5" ht="15">
      <c r="A53" s="216"/>
      <c r="B53" s="216"/>
      <c r="C53" s="299"/>
      <c r="D53" s="278"/>
      <c r="E53" s="278"/>
    </row>
    <row r="54" spans="1:5" ht="15.75" customHeight="1">
      <c r="A54" s="216"/>
      <c r="B54" s="216"/>
      <c r="C54" s="278"/>
      <c r="D54" s="278"/>
      <c r="E54" s="297" t="s">
        <v>244</v>
      </c>
    </row>
    <row r="55" spans="1:5" ht="26.25">
      <c r="A55" s="216"/>
      <c r="B55" s="216"/>
      <c r="C55" s="292" t="s">
        <v>248</v>
      </c>
      <c r="D55" s="278"/>
      <c r="E55" s="278"/>
    </row>
    <row r="56" spans="1:5" ht="15">
      <c r="A56" s="216"/>
      <c r="B56" s="300"/>
      <c r="C56" s="301"/>
      <c r="D56" s="302"/>
      <c r="E56" s="214"/>
    </row>
    <row r="57" spans="1:5" ht="15">
      <c r="A57" s="216"/>
      <c r="B57" s="215"/>
      <c r="C57" s="292"/>
      <c r="D57" s="278"/>
      <c r="E57" s="219"/>
    </row>
    <row r="58" spans="1:5" ht="9.75" customHeight="1">
      <c r="A58" s="216"/>
      <c r="B58" s="215"/>
      <c r="C58" s="278"/>
      <c r="D58" s="278"/>
      <c r="E58" s="219"/>
    </row>
    <row r="59" spans="1:5">
      <c r="A59" s="216"/>
      <c r="B59" s="215"/>
      <c r="C59" s="278"/>
      <c r="D59" s="278"/>
      <c r="E59" s="219"/>
    </row>
    <row r="60" spans="1:5">
      <c r="A60" s="216"/>
      <c r="B60" s="215"/>
      <c r="C60" s="278"/>
      <c r="D60" s="278"/>
      <c r="E60" s="219"/>
    </row>
    <row r="61" spans="1:5">
      <c r="A61" s="216"/>
      <c r="B61" s="215"/>
      <c r="C61" s="278"/>
      <c r="D61" s="278"/>
      <c r="E61" s="219"/>
    </row>
    <row r="62" spans="1:5">
      <c r="A62" s="216"/>
      <c r="B62" s="215"/>
      <c r="C62" s="278"/>
      <c r="D62" s="278"/>
      <c r="E62" s="219"/>
    </row>
    <row r="63" spans="1:5">
      <c r="A63" s="216"/>
      <c r="B63" s="215"/>
      <c r="C63" s="278"/>
      <c r="D63" s="278"/>
      <c r="E63" s="219"/>
    </row>
    <row r="64" spans="1:5">
      <c r="A64" s="216"/>
      <c r="B64" s="215"/>
      <c r="C64" s="278"/>
      <c r="D64" s="278"/>
      <c r="E64" s="219"/>
    </row>
    <row r="65" spans="1:5">
      <c r="A65" s="216"/>
      <c r="B65" s="215"/>
      <c r="C65" s="278"/>
      <c r="D65" s="278"/>
      <c r="E65" s="219"/>
    </row>
    <row r="66" spans="1:5">
      <c r="A66" s="216"/>
      <c r="B66" s="215"/>
      <c r="C66" s="278"/>
      <c r="D66" s="278"/>
      <c r="E66" s="219"/>
    </row>
    <row r="67" spans="1:5">
      <c r="A67" s="216"/>
      <c r="B67" s="215"/>
      <c r="C67" s="278"/>
      <c r="D67" s="278"/>
      <c r="E67" s="219"/>
    </row>
    <row r="68" spans="1:5">
      <c r="A68" s="216"/>
      <c r="B68" s="215"/>
      <c r="C68" s="278"/>
      <c r="D68" s="278"/>
      <c r="E68" s="219"/>
    </row>
    <row r="69" spans="1:5">
      <c r="A69" s="216"/>
      <c r="B69" s="215"/>
      <c r="C69" s="278"/>
      <c r="D69" s="278"/>
      <c r="E69" s="219"/>
    </row>
    <row r="70" spans="1:5">
      <c r="A70" s="216"/>
      <c r="B70" s="215"/>
      <c r="C70" s="278"/>
      <c r="D70" s="278"/>
      <c r="E70" s="219"/>
    </row>
    <row r="71" spans="1:5">
      <c r="A71" s="216"/>
      <c r="B71" s="215"/>
      <c r="C71" s="278"/>
      <c r="D71" s="278"/>
      <c r="E71" s="219"/>
    </row>
    <row r="72" spans="1:5">
      <c r="A72" s="216"/>
      <c r="B72" s="215"/>
      <c r="C72" s="278"/>
      <c r="D72" s="278"/>
      <c r="E72" s="219"/>
    </row>
    <row r="73" spans="1:5">
      <c r="A73" s="216"/>
      <c r="B73" s="215"/>
      <c r="C73" s="278"/>
      <c r="D73" s="278"/>
      <c r="E73" s="219"/>
    </row>
    <row r="74" spans="1:5">
      <c r="A74" s="216"/>
      <c r="B74" s="215"/>
      <c r="C74" s="278"/>
      <c r="D74" s="278"/>
      <c r="E74" s="219"/>
    </row>
    <row r="75" spans="1:5">
      <c r="A75" s="216"/>
      <c r="B75" s="215"/>
      <c r="C75" s="278"/>
      <c r="D75" s="278"/>
      <c r="E75" s="219"/>
    </row>
    <row r="76" spans="1:5">
      <c r="A76" s="216"/>
      <c r="B76" s="215"/>
      <c r="C76" s="278"/>
      <c r="D76" s="278"/>
      <c r="E76" s="219"/>
    </row>
    <row r="77" spans="1:5">
      <c r="A77" s="216"/>
      <c r="B77" s="215"/>
      <c r="C77" s="278"/>
      <c r="D77" s="278"/>
      <c r="E77" s="219"/>
    </row>
    <row r="78" spans="1:5">
      <c r="A78" s="216"/>
      <c r="B78" s="215"/>
      <c r="C78" s="278"/>
      <c r="D78" s="278"/>
      <c r="E78" s="219"/>
    </row>
    <row r="79" spans="1:5">
      <c r="A79" s="216"/>
      <c r="B79" s="215"/>
      <c r="C79" s="278"/>
      <c r="D79" s="278"/>
      <c r="E79" s="219"/>
    </row>
    <row r="80" spans="1:5">
      <c r="A80" s="216"/>
      <c r="B80" s="215"/>
      <c r="C80" s="278"/>
      <c r="D80" s="278"/>
      <c r="E80" s="219"/>
    </row>
    <row r="81" spans="1:5">
      <c r="A81" s="216"/>
      <c r="B81" s="215"/>
      <c r="C81" s="278"/>
      <c r="D81" s="278"/>
      <c r="E81" s="219"/>
    </row>
    <row r="82" spans="1:5">
      <c r="A82" s="216"/>
      <c r="B82" s="215"/>
      <c r="C82" s="278"/>
      <c r="D82" s="278"/>
      <c r="E82" s="219"/>
    </row>
    <row r="83" spans="1:5">
      <c r="A83" s="216"/>
      <c r="B83" s="215"/>
      <c r="C83" s="278"/>
      <c r="D83" s="278"/>
      <c r="E83" s="219"/>
    </row>
    <row r="84" spans="1:5">
      <c r="A84" s="216"/>
      <c r="B84" s="215"/>
      <c r="C84" s="278"/>
      <c r="D84" s="278"/>
      <c r="E84" s="219"/>
    </row>
    <row r="85" spans="1:5">
      <c r="A85" s="216"/>
      <c r="B85" s="215"/>
      <c r="C85" s="278"/>
      <c r="D85" s="278"/>
      <c r="E85" s="219"/>
    </row>
    <row r="86" spans="1:5">
      <c r="A86" s="216"/>
      <c r="B86" s="215"/>
      <c r="C86" s="278"/>
      <c r="D86" s="278"/>
      <c r="E86" s="219"/>
    </row>
    <row r="87" spans="1:5">
      <c r="A87" s="216"/>
      <c r="B87" s="215"/>
      <c r="C87" s="278"/>
      <c r="D87" s="278"/>
      <c r="E87" s="219"/>
    </row>
    <row r="88" spans="1:5">
      <c r="A88" s="216"/>
      <c r="B88" s="215"/>
      <c r="C88" s="278"/>
      <c r="D88" s="278"/>
      <c r="E88" s="219"/>
    </row>
    <row r="89" spans="1:5">
      <c r="A89" s="216"/>
      <c r="B89" s="215"/>
      <c r="C89" s="278"/>
      <c r="D89" s="278"/>
      <c r="E89" s="219"/>
    </row>
    <row r="90" spans="1:5">
      <c r="A90" s="216"/>
      <c r="B90" s="215"/>
      <c r="C90" s="278"/>
      <c r="D90" s="278"/>
      <c r="E90" s="219"/>
    </row>
    <row r="91" spans="1:5">
      <c r="A91" s="216"/>
      <c r="B91" s="215"/>
      <c r="C91" s="278"/>
      <c r="D91" s="278"/>
      <c r="E91" s="219"/>
    </row>
    <row r="92" spans="1:5">
      <c r="A92" s="216"/>
      <c r="B92" s="215"/>
      <c r="C92" s="278"/>
      <c r="D92" s="278"/>
      <c r="E92" s="219"/>
    </row>
    <row r="93" spans="1:5">
      <c r="A93" s="216"/>
      <c r="B93" s="215"/>
      <c r="C93" s="278"/>
      <c r="D93" s="278"/>
      <c r="E93" s="219"/>
    </row>
    <row r="94" spans="1:5">
      <c r="A94" s="216"/>
      <c r="B94" s="215"/>
      <c r="C94" s="278"/>
      <c r="D94" s="278"/>
      <c r="E94" s="219"/>
    </row>
    <row r="95" spans="1:5">
      <c r="A95" s="216"/>
      <c r="B95" s="215"/>
      <c r="C95" s="278"/>
      <c r="D95" s="278"/>
      <c r="E95" s="219"/>
    </row>
    <row r="96" spans="1:5">
      <c r="A96" s="216"/>
      <c r="B96" s="215"/>
      <c r="C96" s="278"/>
      <c r="D96" s="278"/>
      <c r="E96" s="219"/>
    </row>
    <row r="97" spans="1:5">
      <c r="A97" s="216"/>
      <c r="B97" s="215"/>
      <c r="C97" s="278"/>
      <c r="D97" s="278"/>
      <c r="E97" s="219"/>
    </row>
    <row r="98" spans="1:5">
      <c r="A98" s="216"/>
      <c r="B98" s="303"/>
      <c r="C98" s="304"/>
      <c r="D98" s="304"/>
      <c r="E98" s="220"/>
    </row>
    <row r="99" spans="1:5">
      <c r="A99" s="216"/>
    </row>
    <row r="100" spans="1:5">
      <c r="A100" s="216"/>
    </row>
  </sheetData>
  <sheetProtection password="CA93" sheet="1" objects="1" scenarios="1" selectLockedCells="1"/>
  <mergeCells count="8">
    <mergeCell ref="E45:E46"/>
    <mergeCell ref="B27:E27"/>
    <mergeCell ref="B2:E2"/>
    <mergeCell ref="B4:E4"/>
    <mergeCell ref="B3:E3"/>
    <mergeCell ref="C6:E6"/>
    <mergeCell ref="B8:E8"/>
    <mergeCell ref="B10:C10"/>
  </mergeCells>
  <phoneticPr fontId="5" type="noConversion"/>
  <printOptions verticalCentered="1"/>
  <pageMargins left="0.86614173228346458" right="0.35433070866141736" top="1.2204724409448819" bottom="0.74803149606299213" header="0.51181102362204722" footer="0.51181102362204722"/>
  <pageSetup paperSize="9" scale="48" orientation="portrait" r:id="rId1"/>
  <headerFooter alignWithMargins="0">
    <oddHeader>&amp;L&amp;G&amp;R&amp;G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4" enableFormatConditionsCalculation="0">
    <tabColor indexed="48"/>
  </sheetPr>
  <dimension ref="A1:N123"/>
  <sheetViews>
    <sheetView zoomScaleNormal="100" zoomScaleSheetLayoutView="100" workbookViewId="0">
      <selection activeCell="K33" sqref="K33"/>
    </sheetView>
  </sheetViews>
  <sheetFormatPr baseColWidth="10" defaultRowHeight="12.75"/>
  <cols>
    <col min="1" max="1" width="33" style="8" customWidth="1"/>
    <col min="2" max="2" width="22.140625" style="8" customWidth="1"/>
    <col min="3" max="3" width="27" style="8" customWidth="1"/>
    <col min="4" max="4" width="5" style="8" customWidth="1"/>
    <col min="5" max="5" width="21" style="8" bestFit="1" customWidth="1"/>
    <col min="6" max="6" width="12.7109375" style="8" bestFit="1" customWidth="1"/>
    <col min="7" max="7" width="16.28515625" style="8" customWidth="1"/>
    <col min="8" max="9" width="1.85546875" style="88" customWidth="1"/>
    <col min="10" max="10" width="23.5703125" style="73" customWidth="1"/>
    <col min="11" max="11" width="28.5703125" style="231" customWidth="1"/>
    <col min="12" max="12" width="33" style="231" customWidth="1"/>
    <col min="13" max="13" width="5" style="88" bestFit="1" customWidth="1"/>
    <col min="14" max="14" width="5" style="8" customWidth="1"/>
    <col min="15" max="16384" width="11.42578125" style="8"/>
  </cols>
  <sheetData>
    <row r="1" spans="1:13" ht="20.25">
      <c r="A1" s="379" t="s">
        <v>10</v>
      </c>
      <c r="B1" s="379"/>
      <c r="C1" s="379"/>
      <c r="D1" s="379"/>
      <c r="E1" s="379"/>
      <c r="F1" s="379"/>
      <c r="G1" s="379"/>
      <c r="H1" s="85"/>
      <c r="I1" s="85"/>
      <c r="M1" s="85"/>
    </row>
    <row r="2" spans="1:13">
      <c r="A2" s="380" t="s">
        <v>34</v>
      </c>
      <c r="B2" s="380"/>
      <c r="C2" s="380"/>
      <c r="D2" s="380"/>
      <c r="E2" s="380"/>
      <c r="F2" s="380"/>
      <c r="G2" s="380"/>
      <c r="H2" s="85"/>
      <c r="I2" s="85"/>
      <c r="M2" s="85"/>
    </row>
    <row r="3" spans="1:13" ht="7.5" customHeight="1">
      <c r="A3" s="9"/>
      <c r="B3" s="9"/>
      <c r="C3" s="9"/>
      <c r="D3" s="9"/>
      <c r="E3" s="9"/>
      <c r="F3" s="9"/>
      <c r="G3" s="9"/>
      <c r="H3" s="85"/>
      <c r="I3" s="85"/>
      <c r="M3" s="85"/>
    </row>
    <row r="4" spans="1:13" ht="15">
      <c r="A4" s="385" t="s">
        <v>269</v>
      </c>
      <c r="B4" s="386"/>
      <c r="C4" s="386"/>
      <c r="D4" s="386"/>
      <c r="E4" s="386"/>
      <c r="F4" s="386"/>
      <c r="G4" s="387"/>
      <c r="H4" s="85"/>
      <c r="I4" s="85"/>
      <c r="M4" s="85"/>
    </row>
    <row r="5" spans="1:13" ht="18.75" customHeight="1">
      <c r="A5" s="382"/>
      <c r="B5" s="383"/>
      <c r="C5" s="383"/>
      <c r="D5" s="383"/>
      <c r="E5" s="383"/>
      <c r="F5" s="383"/>
      <c r="G5" s="384"/>
      <c r="H5" s="85"/>
      <c r="I5" s="85"/>
      <c r="K5" s="327" t="s">
        <v>253</v>
      </c>
      <c r="L5" s="328"/>
      <c r="M5" s="85"/>
    </row>
    <row r="6" spans="1:13" ht="15.75" customHeight="1">
      <c r="A6" s="160"/>
      <c r="B6" s="161" t="s">
        <v>139</v>
      </c>
      <c r="C6" s="162"/>
      <c r="D6" s="191" t="s">
        <v>140</v>
      </c>
      <c r="E6" s="173"/>
      <c r="F6" s="163"/>
      <c r="G6" s="164"/>
      <c r="H6" s="85"/>
      <c r="I6" s="85"/>
      <c r="M6" s="85"/>
    </row>
    <row r="7" spans="1:13" ht="6.75" customHeight="1">
      <c r="A7" s="9"/>
      <c r="B7" s="9"/>
      <c r="C7" s="9"/>
      <c r="D7" s="9"/>
      <c r="E7" s="9"/>
      <c r="F7" s="9"/>
      <c r="G7" s="9"/>
      <c r="H7" s="85"/>
      <c r="I7" s="85"/>
      <c r="M7" s="85"/>
    </row>
    <row r="8" spans="1:13" ht="16.5" thickBot="1">
      <c r="A8" s="381" t="s">
        <v>102</v>
      </c>
      <c r="B8" s="381"/>
      <c r="C8" s="10"/>
      <c r="D8" s="11"/>
      <c r="E8" s="11"/>
      <c r="F8" s="11"/>
      <c r="G8" s="11"/>
      <c r="H8" s="85"/>
      <c r="I8" s="85"/>
      <c r="M8" s="85"/>
    </row>
    <row r="9" spans="1:13" ht="15">
      <c r="A9" s="12"/>
      <c r="B9" s="12"/>
      <c r="C9" s="12"/>
      <c r="D9" s="12"/>
      <c r="E9" s="12"/>
      <c r="F9" s="12"/>
      <c r="G9" s="12"/>
      <c r="H9" s="85"/>
      <c r="I9" s="85"/>
      <c r="M9" s="85"/>
    </row>
    <row r="10" spans="1:13" ht="15">
      <c r="A10" s="83" t="s">
        <v>35</v>
      </c>
      <c r="B10" s="376"/>
      <c r="C10" s="376"/>
      <c r="D10" s="376"/>
      <c r="E10" s="376"/>
      <c r="F10" s="376"/>
      <c r="G10" s="376"/>
      <c r="H10" s="85"/>
      <c r="I10" s="85"/>
      <c r="M10" s="85"/>
    </row>
    <row r="11" spans="1:13" ht="15" customHeight="1">
      <c r="A11" s="84" t="s">
        <v>36</v>
      </c>
      <c r="B11" s="376"/>
      <c r="C11" s="376"/>
      <c r="D11" s="376"/>
      <c r="E11" s="376"/>
      <c r="F11" s="376"/>
      <c r="G11" s="376"/>
      <c r="H11" s="85"/>
      <c r="I11" s="85"/>
      <c r="M11" s="85"/>
    </row>
    <row r="12" spans="1:13" ht="15">
      <c r="A12" s="83" t="s">
        <v>136</v>
      </c>
      <c r="B12" s="376"/>
      <c r="C12" s="376"/>
      <c r="D12" s="376"/>
      <c r="E12" s="376"/>
      <c r="F12" s="376"/>
      <c r="G12" s="376"/>
      <c r="H12" s="85"/>
      <c r="I12" s="85"/>
      <c r="M12" s="85"/>
    </row>
    <row r="13" spans="1:13" ht="15">
      <c r="A13" s="84" t="s">
        <v>137</v>
      </c>
      <c r="B13" s="376"/>
      <c r="C13" s="376"/>
      <c r="D13" s="376"/>
      <c r="E13" s="376"/>
      <c r="F13" s="376"/>
      <c r="G13" s="376"/>
      <c r="H13" s="85"/>
      <c r="I13" s="85"/>
      <c r="M13" s="85"/>
    </row>
    <row r="14" spans="1:13" ht="15">
      <c r="A14" s="84" t="s">
        <v>138</v>
      </c>
      <c r="B14" s="376"/>
      <c r="C14" s="376"/>
      <c r="D14" s="376"/>
      <c r="E14" s="376"/>
      <c r="F14" s="376"/>
      <c r="G14" s="376"/>
      <c r="H14" s="85"/>
      <c r="I14" s="85"/>
      <c r="M14" s="85"/>
    </row>
    <row r="15" spans="1:13" ht="15">
      <c r="A15" s="377" t="s">
        <v>135</v>
      </c>
      <c r="B15" s="377"/>
      <c r="C15" s="378"/>
      <c r="D15" s="378"/>
      <c r="E15" s="378"/>
      <c r="F15" s="378"/>
      <c r="G15" s="378"/>
      <c r="H15" s="85"/>
      <c r="I15" s="85"/>
      <c r="M15" s="85"/>
    </row>
    <row r="16" spans="1:13" ht="15">
      <c r="A16" s="13"/>
      <c r="B16" s="13"/>
      <c r="C16" s="12"/>
      <c r="D16" s="12"/>
      <c r="E16" s="12"/>
      <c r="F16" s="12"/>
      <c r="G16" s="9"/>
      <c r="H16" s="85"/>
      <c r="I16" s="85"/>
      <c r="M16" s="85"/>
    </row>
    <row r="17" spans="1:14" ht="16.5" thickBot="1">
      <c r="A17" s="388" t="s">
        <v>103</v>
      </c>
      <c r="B17" s="388"/>
      <c r="C17" s="388"/>
      <c r="D17" s="14"/>
      <c r="E17" s="14"/>
      <c r="F17" s="14"/>
      <c r="G17" s="14"/>
      <c r="H17" s="85"/>
      <c r="I17" s="85"/>
      <c r="M17" s="85"/>
    </row>
    <row r="18" spans="1:14" ht="15">
      <c r="A18" s="15"/>
      <c r="B18" s="16"/>
      <c r="C18" s="16"/>
      <c r="D18" s="16"/>
      <c r="E18" s="16"/>
      <c r="F18" s="16"/>
      <c r="G18" s="9"/>
      <c r="H18" s="85"/>
      <c r="I18" s="85"/>
      <c r="M18" s="85"/>
    </row>
    <row r="19" spans="1:14" ht="15">
      <c r="A19" s="159" t="s">
        <v>16</v>
      </c>
      <c r="B19" s="400"/>
      <c r="C19" s="400"/>
      <c r="D19" s="400"/>
      <c r="E19" s="400"/>
      <c r="F19" s="400"/>
      <c r="G19" s="400"/>
      <c r="H19" s="85"/>
      <c r="I19" s="85"/>
      <c r="M19" s="85"/>
    </row>
    <row r="20" spans="1:14" ht="15">
      <c r="A20" s="82" t="s">
        <v>20</v>
      </c>
      <c r="B20" s="389"/>
      <c r="C20" s="389"/>
      <c r="D20" s="389"/>
      <c r="E20" s="17"/>
      <c r="F20" s="17"/>
      <c r="G20" s="33"/>
      <c r="H20" s="85"/>
      <c r="I20" s="85"/>
      <c r="M20" s="85"/>
    </row>
    <row r="21" spans="1:14" ht="13.5" thickBot="1">
      <c r="A21" s="9"/>
      <c r="B21" s="9"/>
      <c r="C21" s="9"/>
      <c r="D21" s="9"/>
      <c r="E21" s="9"/>
      <c r="F21" s="9"/>
      <c r="G21" s="9"/>
      <c r="H21" s="85"/>
      <c r="I21" s="85"/>
      <c r="M21" s="85"/>
    </row>
    <row r="22" spans="1:14" ht="15.75" thickBot="1">
      <c r="A22" s="390" t="s">
        <v>7</v>
      </c>
      <c r="B22" s="391"/>
      <c r="C22" s="392"/>
      <c r="D22" s="9"/>
      <c r="E22" s="9"/>
      <c r="F22" s="9"/>
      <c r="G22" s="9"/>
      <c r="H22" s="85"/>
      <c r="I22" s="85"/>
      <c r="M22" s="85"/>
    </row>
    <row r="23" spans="1:14" s="49" customFormat="1" ht="25.5">
      <c r="A23" s="170" t="s">
        <v>1</v>
      </c>
      <c r="B23" s="171" t="s">
        <v>2</v>
      </c>
      <c r="C23" s="171" t="s">
        <v>3</v>
      </c>
      <c r="D23" s="394" t="s">
        <v>4</v>
      </c>
      <c r="E23" s="395"/>
      <c r="F23" s="171" t="s">
        <v>5</v>
      </c>
      <c r="H23" s="9"/>
      <c r="L23" s="232"/>
      <c r="M23" s="232"/>
      <c r="N23" s="86"/>
    </row>
    <row r="24" spans="1:14" s="49" customFormat="1" ht="18.75" customHeight="1">
      <c r="A24" s="213"/>
      <c r="B24" s="213"/>
      <c r="C24" s="213"/>
      <c r="D24" s="396"/>
      <c r="E24" s="397"/>
      <c r="F24" s="213"/>
      <c r="H24" s="9"/>
      <c r="L24" s="232"/>
      <c r="M24" s="232"/>
      <c r="N24" s="86"/>
    </row>
    <row r="25" spans="1:14" s="52" customFormat="1" ht="25.5">
      <c r="A25" s="170" t="s">
        <v>6</v>
      </c>
      <c r="B25" s="171" t="s">
        <v>2</v>
      </c>
      <c r="C25" s="171" t="s">
        <v>3</v>
      </c>
      <c r="D25" s="394" t="s">
        <v>4</v>
      </c>
      <c r="E25" s="395"/>
      <c r="F25" s="171" t="s">
        <v>5</v>
      </c>
      <c r="H25" s="9"/>
      <c r="K25" s="91"/>
      <c r="L25" s="232"/>
      <c r="M25" s="232"/>
    </row>
    <row r="26" spans="1:14" s="49" customFormat="1" ht="15" customHeight="1">
      <c r="A26" s="213"/>
      <c r="B26" s="213"/>
      <c r="C26" s="213"/>
      <c r="D26" s="396"/>
      <c r="E26" s="397"/>
      <c r="F26" s="213"/>
      <c r="I26" s="86"/>
      <c r="J26" s="86"/>
      <c r="K26" s="81"/>
      <c r="L26" s="232"/>
      <c r="M26" s="232"/>
      <c r="N26" s="86"/>
    </row>
    <row r="27" spans="1:14" s="49" customFormat="1" ht="14.25" customHeight="1">
      <c r="A27" s="172"/>
      <c r="B27" s="172"/>
      <c r="C27" s="172"/>
      <c r="D27" s="172"/>
      <c r="E27" s="172"/>
      <c r="H27" s="86"/>
      <c r="I27" s="86"/>
      <c r="J27" s="81"/>
      <c r="K27" s="232"/>
      <c r="L27" s="232"/>
      <c r="M27" s="86"/>
    </row>
    <row r="28" spans="1:14" ht="15.75" thickBot="1">
      <c r="A28" s="393" t="s">
        <v>226</v>
      </c>
      <c r="B28" s="393"/>
      <c r="C28" s="393"/>
      <c r="E28" s="18"/>
      <c r="H28" s="85"/>
      <c r="I28" s="85"/>
      <c r="M28" s="85"/>
    </row>
    <row r="29" spans="1:14" ht="15">
      <c r="A29" s="398" t="s">
        <v>106</v>
      </c>
      <c r="B29" s="399"/>
      <c r="C29" s="399"/>
      <c r="D29" s="398" t="s">
        <v>107</v>
      </c>
      <c r="E29" s="399"/>
      <c r="F29" s="407"/>
      <c r="G29" s="19" t="s">
        <v>108</v>
      </c>
      <c r="H29" s="85"/>
      <c r="I29" s="85"/>
      <c r="J29" s="73">
        <v>2</v>
      </c>
      <c r="M29" s="85"/>
    </row>
    <row r="30" spans="1:14" ht="15.75">
      <c r="A30" s="410" t="s">
        <v>109</v>
      </c>
      <c r="B30" s="409"/>
      <c r="C30" s="211">
        <v>0</v>
      </c>
      <c r="D30" s="408" t="s">
        <v>109</v>
      </c>
      <c r="E30" s="409"/>
      <c r="F30" s="34">
        <f>Formation!U1</f>
        <v>0</v>
      </c>
      <c r="G30" s="200" t="e">
        <f>IF(C30="","",F30/C30)</f>
        <v>#DIV/0!</v>
      </c>
      <c r="H30" s="85"/>
      <c r="I30" s="85"/>
      <c r="M30" s="85"/>
    </row>
    <row r="31" spans="1:14" ht="10.5" customHeight="1">
      <c r="A31" s="272"/>
      <c r="B31" s="44"/>
      <c r="C31" s="175"/>
      <c r="D31" s="47"/>
      <c r="E31" s="46"/>
      <c r="F31" s="35"/>
      <c r="G31" s="201"/>
      <c r="H31" s="85"/>
      <c r="I31" s="85"/>
      <c r="M31" s="85"/>
    </row>
    <row r="32" spans="1:14" ht="15.75">
      <c r="A32" s="401" t="s">
        <v>110</v>
      </c>
      <c r="B32" s="406"/>
      <c r="C32" s="212">
        <v>0</v>
      </c>
      <c r="D32" s="405" t="s">
        <v>110</v>
      </c>
      <c r="E32" s="406"/>
      <c r="F32" s="36" t="e">
        <f>Formation!K39</f>
        <v>#DIV/0!</v>
      </c>
      <c r="G32" s="200" t="e">
        <f>IF(C32="","",F32/C32)</f>
        <v>#DIV/0!</v>
      </c>
      <c r="H32" s="85"/>
      <c r="I32" s="85"/>
      <c r="M32" s="85"/>
    </row>
    <row r="33" spans="1:13" ht="15.75">
      <c r="A33" s="411" t="s">
        <v>37</v>
      </c>
      <c r="B33" s="412"/>
      <c r="C33" s="211" t="e">
        <f>IF(C30="","",C32/C30)</f>
        <v>#DIV/0!</v>
      </c>
      <c r="D33" s="418"/>
      <c r="E33" s="412"/>
      <c r="F33" s="37"/>
      <c r="G33" s="200"/>
      <c r="H33" s="85"/>
      <c r="I33" s="85"/>
      <c r="M33" s="85"/>
    </row>
    <row r="34" spans="1:13" ht="15">
      <c r="A34" s="272"/>
      <c r="B34" s="45"/>
      <c r="C34" s="207"/>
      <c r="D34" s="47"/>
      <c r="E34" s="46"/>
      <c r="F34" s="38"/>
      <c r="G34" s="202"/>
      <c r="H34" s="85"/>
      <c r="I34" s="85"/>
      <c r="M34" s="85"/>
    </row>
    <row r="35" spans="1:13" ht="15.75">
      <c r="A35" s="413" t="s">
        <v>271</v>
      </c>
      <c r="B35" s="402"/>
      <c r="C35" s="212">
        <v>0</v>
      </c>
      <c r="D35" s="421" t="s">
        <v>271</v>
      </c>
      <c r="E35" s="422"/>
      <c r="F35" s="36">
        <f>Formation!N39</f>
        <v>0</v>
      </c>
      <c r="G35" s="203" t="e">
        <f>IF(C35="","",F35/C35)</f>
        <v>#DIV/0!</v>
      </c>
      <c r="H35" s="85"/>
      <c r="I35" s="85"/>
      <c r="M35" s="85"/>
    </row>
    <row r="36" spans="1:13" ht="15.75">
      <c r="A36" s="411" t="s">
        <v>37</v>
      </c>
      <c r="B36" s="402"/>
      <c r="C36" s="211">
        <v>0</v>
      </c>
      <c r="D36" s="421"/>
      <c r="E36" s="422"/>
      <c r="F36" s="40"/>
      <c r="G36" s="200"/>
      <c r="H36" s="85"/>
      <c r="I36" s="85"/>
      <c r="M36" s="85"/>
    </row>
    <row r="37" spans="1:13" ht="15">
      <c r="A37" s="273"/>
      <c r="B37" s="46"/>
      <c r="C37" s="208"/>
      <c r="D37" s="48"/>
      <c r="E37" s="46"/>
      <c r="F37" s="41"/>
      <c r="G37" s="204"/>
      <c r="H37" s="85"/>
      <c r="I37" s="85"/>
      <c r="M37" s="85"/>
    </row>
    <row r="38" spans="1:13" ht="15.75">
      <c r="A38" s="401" t="s">
        <v>111</v>
      </c>
      <c r="B38" s="402"/>
      <c r="C38" s="212">
        <v>0</v>
      </c>
      <c r="D38" s="405" t="s">
        <v>111</v>
      </c>
      <c r="E38" s="402"/>
      <c r="F38" s="39">
        <f>Formation!B5</f>
        <v>0</v>
      </c>
      <c r="G38" s="200" t="e">
        <f>IF(C38="","",F38/C38)</f>
        <v>#DIV/0!</v>
      </c>
      <c r="H38" s="85"/>
      <c r="I38" s="85"/>
      <c r="M38" s="85"/>
    </row>
    <row r="39" spans="1:13" ht="15">
      <c r="A39" s="274"/>
      <c r="B39" s="9"/>
      <c r="C39" s="209"/>
      <c r="D39" s="418" t="s">
        <v>0</v>
      </c>
      <c r="E39" s="412"/>
      <c r="F39" s="37">
        <f>COUNTIF(sexe,"F")</f>
        <v>0</v>
      </c>
      <c r="G39" s="205" t="e">
        <f>IF(C38="","",F39/C38)</f>
        <v>#DIV/0!</v>
      </c>
      <c r="H39" s="85"/>
      <c r="I39" s="85"/>
      <c r="M39" s="85"/>
    </row>
    <row r="40" spans="1:13" ht="15.75">
      <c r="A40" s="401" t="s">
        <v>18</v>
      </c>
      <c r="B40" s="402"/>
      <c r="C40" s="212">
        <v>0</v>
      </c>
      <c r="D40" s="405" t="s">
        <v>18</v>
      </c>
      <c r="E40" s="402"/>
      <c r="F40" s="37">
        <f>COUNTIF(BRSA,"1")</f>
        <v>0</v>
      </c>
      <c r="G40" s="205" t="e">
        <f>IF(C40="","",F40/F38)</f>
        <v>#DIV/0!</v>
      </c>
      <c r="H40" s="85"/>
      <c r="I40" s="85"/>
      <c r="M40" s="85"/>
    </row>
    <row r="41" spans="1:13" s="22" customFormat="1" ht="15.75">
      <c r="A41" s="272"/>
      <c r="B41" s="44"/>
      <c r="C41" s="175"/>
      <c r="D41" s="47"/>
      <c r="E41" s="120"/>
      <c r="F41" s="35"/>
      <c r="G41" s="201"/>
      <c r="H41" s="121"/>
      <c r="I41" s="121"/>
      <c r="J41" s="122"/>
      <c r="K41" s="233"/>
      <c r="L41" s="233"/>
      <c r="M41" s="121"/>
    </row>
    <row r="42" spans="1:13" ht="15.75">
      <c r="A42" s="401" t="s">
        <v>144</v>
      </c>
      <c r="B42" s="402"/>
      <c r="C42" s="212" t="e">
        <f>IF(C32="","",C32/C38)</f>
        <v>#DIV/0!</v>
      </c>
      <c r="D42" s="405" t="s">
        <v>144</v>
      </c>
      <c r="E42" s="402"/>
      <c r="F42" s="42" t="e">
        <f>IF(F32=0,0,F32/F38)</f>
        <v>#DIV/0!</v>
      </c>
      <c r="G42" s="200" t="e">
        <f>IF(C42="","",F42/C42)</f>
        <v>#DIV/0!</v>
      </c>
      <c r="H42" s="85"/>
      <c r="I42" s="85"/>
      <c r="M42" s="85"/>
    </row>
    <row r="43" spans="1:13" ht="16.5" thickBot="1">
      <c r="A43" s="403" t="s">
        <v>145</v>
      </c>
      <c r="B43" s="404"/>
      <c r="C43" s="210"/>
      <c r="D43" s="420" t="s">
        <v>145</v>
      </c>
      <c r="E43" s="404"/>
      <c r="F43" s="43" t="e">
        <f>Formation!O42</f>
        <v>#DIV/0!</v>
      </c>
      <c r="G43" s="206" t="str">
        <f>IF(C43="","",F43/C43)</f>
        <v/>
      </c>
      <c r="H43" s="85"/>
      <c r="I43" s="85"/>
      <c r="M43" s="85"/>
    </row>
    <row r="44" spans="1:13">
      <c r="A44" s="277"/>
    </row>
    <row r="45" spans="1:13" ht="15.75" customHeight="1">
      <c r="H45" s="85"/>
      <c r="I45" s="85"/>
      <c r="M45" s="85"/>
    </row>
    <row r="46" spans="1:13" ht="15.75" customHeight="1" thickBot="1">
      <c r="A46" s="388" t="s">
        <v>141</v>
      </c>
      <c r="B46" s="388"/>
      <c r="C46" s="388"/>
      <c r="D46" s="20"/>
      <c r="E46" s="20"/>
      <c r="F46" s="20"/>
      <c r="G46" s="21"/>
      <c r="H46" s="85"/>
      <c r="I46" s="85"/>
      <c r="M46" s="85"/>
    </row>
    <row r="47" spans="1:13" s="49" customFormat="1" ht="13.5" customHeight="1">
      <c r="H47" s="86"/>
      <c r="I47" s="86"/>
      <c r="J47" s="81"/>
      <c r="K47" s="232"/>
      <c r="L47" s="232"/>
      <c r="M47" s="86"/>
    </row>
    <row r="48" spans="1:13" s="49" customFormat="1">
      <c r="A48" s="50" t="s">
        <v>148</v>
      </c>
      <c r="B48" s="366" t="s">
        <v>147</v>
      </c>
      <c r="C48"/>
      <c r="D48"/>
      <c r="E48"/>
      <c r="F48"/>
      <c r="H48" s="86"/>
      <c r="I48" s="86"/>
      <c r="J48" s="81"/>
      <c r="K48" s="232"/>
      <c r="L48" s="232"/>
      <c r="M48" s="86"/>
    </row>
    <row r="49" spans="1:14" s="49" customFormat="1">
      <c r="A49" s="367" t="s">
        <v>146</v>
      </c>
      <c r="B49" s="51" t="s">
        <v>275</v>
      </c>
      <c r="C49"/>
      <c r="D49"/>
      <c r="E49"/>
      <c r="F49"/>
      <c r="H49" s="86"/>
      <c r="I49" s="86"/>
      <c r="J49" s="81"/>
      <c r="K49" s="232"/>
      <c r="L49" s="232"/>
      <c r="M49" s="86"/>
    </row>
    <row r="50" spans="1:14" s="49" customFormat="1" ht="15">
      <c r="A50" s="368" t="s">
        <v>275</v>
      </c>
      <c r="B50" s="369">
        <v>0</v>
      </c>
      <c r="C50"/>
      <c r="D50"/>
      <c r="E50"/>
      <c r="F50"/>
      <c r="H50" s="86"/>
      <c r="I50" s="86"/>
      <c r="J50" s="81"/>
      <c r="K50" s="232"/>
      <c r="L50" s="232"/>
      <c r="M50" s="86"/>
    </row>
    <row r="51" spans="1:14" s="49" customFormat="1" ht="13.5" customHeight="1">
      <c r="A51"/>
      <c r="B51"/>
      <c r="C51"/>
      <c r="D51"/>
      <c r="E51"/>
      <c r="F51"/>
      <c r="H51" s="86"/>
      <c r="I51" s="86"/>
      <c r="J51" s="81"/>
      <c r="K51" s="232"/>
      <c r="L51" s="232"/>
      <c r="M51" s="86"/>
    </row>
    <row r="52" spans="1:14" s="49" customFormat="1" ht="13.5" customHeight="1">
      <c r="A52"/>
      <c r="B52"/>
      <c r="C52"/>
      <c r="D52"/>
      <c r="E52"/>
      <c r="F52"/>
      <c r="H52" s="86"/>
      <c r="I52" s="86"/>
      <c r="J52" s="81"/>
      <c r="K52" s="232"/>
      <c r="L52" s="232"/>
      <c r="M52" s="86"/>
    </row>
    <row r="53" spans="1:14" s="49" customFormat="1" ht="13.5" customHeight="1">
      <c r="A53"/>
      <c r="B53"/>
      <c r="C53"/>
      <c r="D53"/>
      <c r="E53"/>
      <c r="F53"/>
      <c r="H53" s="86"/>
      <c r="I53" s="86"/>
      <c r="J53" s="81"/>
      <c r="K53" s="232"/>
      <c r="L53" s="232"/>
      <c r="M53" s="86"/>
    </row>
    <row r="54" spans="1:14" s="49" customFormat="1" ht="13.5" customHeight="1">
      <c r="A54"/>
      <c r="B54"/>
      <c r="C54"/>
      <c r="D54"/>
      <c r="E54"/>
      <c r="F54"/>
      <c r="H54" s="86"/>
      <c r="I54" s="86"/>
      <c r="J54" s="81"/>
      <c r="K54" s="232"/>
      <c r="L54" s="232"/>
      <c r="M54" s="86"/>
    </row>
    <row r="55" spans="1:14">
      <c r="A55"/>
      <c r="B55"/>
      <c r="C55"/>
      <c r="D55"/>
    </row>
    <row r="58" spans="1:14" s="49" customFormat="1">
      <c r="G58" s="53"/>
      <c r="H58" s="87"/>
      <c r="I58" s="87"/>
      <c r="J58" s="81"/>
      <c r="M58" s="87"/>
    </row>
    <row r="59" spans="1:14" ht="20.25" customHeight="1" thickBot="1">
      <c r="A59" s="388" t="s">
        <v>211</v>
      </c>
      <c r="B59" s="388"/>
      <c r="C59" s="388"/>
      <c r="D59" s="21"/>
      <c r="E59" s="21"/>
      <c r="F59" s="21"/>
      <c r="G59" s="21"/>
    </row>
    <row r="60" spans="1:14">
      <c r="D60" s="49"/>
      <c r="E60" s="49"/>
      <c r="G60" s="49"/>
      <c r="H60" s="87"/>
      <c r="I60" s="90"/>
    </row>
    <row r="61" spans="1:14">
      <c r="A61" s="78" t="s">
        <v>134</v>
      </c>
      <c r="B61" s="23" t="s">
        <v>212</v>
      </c>
      <c r="C61" s="23" t="s">
        <v>213</v>
      </c>
      <c r="D61" s="419" t="s">
        <v>222</v>
      </c>
      <c r="E61" s="419"/>
      <c r="F61" s="23" t="s">
        <v>212</v>
      </c>
      <c r="G61" s="23" t="s">
        <v>213</v>
      </c>
      <c r="H61" s="49"/>
      <c r="I61" s="87"/>
      <c r="J61" s="90"/>
      <c r="K61" s="73"/>
      <c r="M61" s="231"/>
      <c r="N61" s="88"/>
    </row>
    <row r="62" spans="1:14" s="22" customFormat="1">
      <c r="A62" s="79" t="s">
        <v>61</v>
      </c>
      <c r="B62" s="74">
        <v>0.5</v>
      </c>
      <c r="C62" s="74">
        <v>0.5</v>
      </c>
      <c r="D62" s="415" t="s">
        <v>61</v>
      </c>
      <c r="E62" s="416"/>
      <c r="F62" s="234">
        <f>IF(C79=0,0,C79/SUM($B$79:$B$82))</f>
        <v>0</v>
      </c>
      <c r="G62" s="230">
        <f>IF(B79=0,0,IF(B79=0,0,B79/$B$83))</f>
        <v>0</v>
      </c>
      <c r="H62" s="80"/>
      <c r="I62" s="89"/>
      <c r="J62" s="90"/>
    </row>
    <row r="63" spans="1:14">
      <c r="A63" s="79" t="s">
        <v>30</v>
      </c>
      <c r="B63" s="74"/>
      <c r="C63" s="74">
        <v>0.25</v>
      </c>
      <c r="D63" s="415" t="s">
        <v>30</v>
      </c>
      <c r="E63" s="416"/>
      <c r="F63" s="234">
        <f>IF(C80=0,0,C80/SUM($B$79:$B$82))</f>
        <v>0</v>
      </c>
      <c r="G63" s="230">
        <f>IF(B80=0,0,IF(B80=0,0,B80/$B$83))</f>
        <v>0</v>
      </c>
      <c r="H63" s="49"/>
      <c r="I63" s="87"/>
      <c r="J63" s="90"/>
      <c r="K63" s="73"/>
      <c r="M63" s="231"/>
      <c r="N63" s="88"/>
    </row>
    <row r="64" spans="1:14">
      <c r="A64" s="79" t="s">
        <v>101</v>
      </c>
      <c r="B64" s="74"/>
      <c r="C64" s="74"/>
      <c r="D64" s="415" t="s">
        <v>101</v>
      </c>
      <c r="E64" s="416"/>
      <c r="F64" s="234">
        <f>IF(C81=0,0,C81/SUM($B$79:$B$82))</f>
        <v>0</v>
      </c>
      <c r="G64" s="230">
        <f>IF(B81=0,0,IF(B81=0,0,B81/$B$83))</f>
        <v>0</v>
      </c>
      <c r="H64" s="49"/>
      <c r="I64" s="87"/>
      <c r="J64" s="87"/>
      <c r="K64" s="73"/>
      <c r="M64" s="231"/>
      <c r="N64" s="88"/>
    </row>
    <row r="65" spans="1:14">
      <c r="A65" s="79" t="s">
        <v>33</v>
      </c>
      <c r="B65" s="74"/>
      <c r="C65" s="74">
        <v>0.25</v>
      </c>
      <c r="D65" s="415" t="s">
        <v>33</v>
      </c>
      <c r="E65" s="416"/>
      <c r="F65" s="234">
        <f>IF(C82=0,0,C82/SUM($B$79:$B$82))</f>
        <v>0</v>
      </c>
      <c r="G65" s="230">
        <f>IF(B82=0,0,IF(B82=0,0,B82/$B$83))</f>
        <v>0</v>
      </c>
      <c r="H65" s="49"/>
      <c r="I65" s="87"/>
      <c r="J65" s="87"/>
      <c r="K65" s="73"/>
      <c r="M65" s="231"/>
      <c r="N65" s="88"/>
    </row>
    <row r="66" spans="1:14" ht="13.5" thickBot="1">
      <c r="A66" s="9"/>
      <c r="B66" s="221"/>
      <c r="C66" s="276">
        <f>SUM(C62:C65)</f>
        <v>1</v>
      </c>
      <c r="D66" s="46"/>
      <c r="E66" s="49"/>
      <c r="F66" s="49"/>
      <c r="G66" s="49"/>
      <c r="H66" s="87"/>
      <c r="I66" s="87"/>
    </row>
    <row r="67" spans="1:14">
      <c r="A67" s="24" t="s">
        <v>100</v>
      </c>
      <c r="B67" s="25"/>
      <c r="C67" s="26" t="s">
        <v>104</v>
      </c>
      <c r="D67" s="275" t="s">
        <v>105</v>
      </c>
      <c r="E67" s="275"/>
      <c r="F67" s="27"/>
      <c r="G67" s="28"/>
    </row>
    <row r="68" spans="1:14">
      <c r="A68" s="29"/>
      <c r="B68" s="9"/>
      <c r="C68" s="9"/>
      <c r="D68" s="9"/>
      <c r="E68" s="9"/>
      <c r="F68" s="9"/>
      <c r="G68" s="30"/>
    </row>
    <row r="69" spans="1:14">
      <c r="A69" s="29"/>
      <c r="B69" s="9"/>
      <c r="C69" s="9"/>
      <c r="D69" s="9"/>
      <c r="E69" s="9"/>
      <c r="F69" s="9"/>
      <c r="G69" s="30"/>
    </row>
    <row r="70" spans="1:14" ht="13.5" thickBot="1">
      <c r="A70" s="31"/>
      <c r="B70" s="21"/>
      <c r="C70" s="21"/>
      <c r="D70" s="21"/>
      <c r="E70" s="21"/>
      <c r="F70" s="21"/>
      <c r="G70" s="32"/>
    </row>
    <row r="71" spans="1:14">
      <c r="A71" s="9"/>
      <c r="B71" s="9"/>
      <c r="C71" s="9"/>
      <c r="D71" s="9"/>
      <c r="E71" s="9"/>
      <c r="F71" s="9"/>
    </row>
    <row r="72" spans="1:14">
      <c r="A72" s="417" t="s">
        <v>225</v>
      </c>
      <c r="B72" s="417"/>
      <c r="C72" s="417"/>
      <c r="D72" s="417"/>
      <c r="E72" s="417"/>
      <c r="F72" s="417"/>
      <c r="G72" s="417"/>
    </row>
    <row r="73" spans="1:14">
      <c r="A73" s="252"/>
      <c r="B73" s="9"/>
      <c r="E73" s="9"/>
      <c r="F73" s="9"/>
    </row>
    <row r="74" spans="1:14">
      <c r="A74" s="265" t="s">
        <v>219</v>
      </c>
      <c r="B74" s="266">
        <f>Sorties!D39</f>
        <v>0</v>
      </c>
      <c r="E74" s="9"/>
      <c r="F74" s="9"/>
    </row>
    <row r="75" spans="1:14">
      <c r="A75" s="265" t="s">
        <v>217</v>
      </c>
      <c r="B75" s="267">
        <f>Sorties!C39</f>
        <v>0</v>
      </c>
      <c r="E75" s="9"/>
      <c r="F75" s="9"/>
    </row>
    <row r="76" spans="1:14">
      <c r="B76" s="9"/>
      <c r="E76" s="9"/>
      <c r="F76" s="9"/>
    </row>
    <row r="77" spans="1:14">
      <c r="A77" s="73"/>
      <c r="B77" s="414" t="str">
        <f>IF(B83&lt;&gt;F38,"vérifier les sorties","")</f>
        <v/>
      </c>
      <c r="C77" s="414"/>
      <c r="D77" s="88"/>
      <c r="E77" s="9"/>
      <c r="F77" s="9"/>
    </row>
    <row r="78" spans="1:14">
      <c r="A78" s="251" t="s">
        <v>223</v>
      </c>
      <c r="B78" s="250" t="s">
        <v>218</v>
      </c>
      <c r="C78" s="250" t="s">
        <v>216</v>
      </c>
      <c r="E78" s="22"/>
      <c r="F78" s="22"/>
    </row>
    <row r="79" spans="1:14" s="88" customFormat="1">
      <c r="A79" s="253" t="s">
        <v>61</v>
      </c>
      <c r="B79" s="254">
        <f>COUNTIF(valorisation,"*emploi*")</f>
        <v>0</v>
      </c>
      <c r="C79" s="255"/>
      <c r="D79" s="256"/>
      <c r="G79" s="261"/>
      <c r="J79" s="73"/>
    </row>
    <row r="80" spans="1:14" s="88" customFormat="1">
      <c r="A80" s="257" t="s">
        <v>30</v>
      </c>
      <c r="B80" s="258">
        <f>COUNTIF(valorisation,"*formation*")</f>
        <v>0</v>
      </c>
      <c r="C80" s="255"/>
      <c r="G80" s="261"/>
      <c r="J80" s="73"/>
    </row>
    <row r="81" spans="1:11" s="88" customFormat="1">
      <c r="A81" s="257" t="s">
        <v>101</v>
      </c>
      <c r="B81" s="258">
        <f>COUNTIF(valorisation,"*Création*")</f>
        <v>0</v>
      </c>
      <c r="C81" s="255"/>
      <c r="E81" s="261"/>
      <c r="F81" s="261"/>
      <c r="G81" s="261"/>
      <c r="J81" s="73"/>
    </row>
    <row r="82" spans="1:11" s="88" customFormat="1" ht="13.5" thickBot="1">
      <c r="A82" s="268" t="s">
        <v>33</v>
      </c>
      <c r="B82" s="269">
        <f>COUNTIF(valorisation,"*Autres*")</f>
        <v>0</v>
      </c>
      <c r="C82" s="259"/>
      <c r="E82" s="261"/>
      <c r="F82" s="261"/>
      <c r="G82" s="261"/>
      <c r="J82" s="73"/>
    </row>
    <row r="83" spans="1:11" s="88" customFormat="1">
      <c r="B83" s="260">
        <f>SUM(B79:B82)</f>
        <v>0</v>
      </c>
      <c r="C83" s="260">
        <f>SUM(C79:C82)</f>
        <v>0</v>
      </c>
      <c r="K83" s="73"/>
    </row>
    <row r="84" spans="1:11" ht="12.75" customHeight="1">
      <c r="D84" s="264" t="str">
        <f>IF(C83=0,"",IF(F40&lt;&gt;C83,"vérifier la concordance BRSA en Infos Générales et Sorties",""))</f>
        <v/>
      </c>
      <c r="G84" s="262"/>
    </row>
    <row r="85" spans="1:11">
      <c r="D85" s="263" t="str">
        <f>IF(C83=0,"",IF(B75&lt;&gt;SUM(C79:C82),"erreur : le total saisie BRSA",""))</f>
        <v/>
      </c>
      <c r="G85" s="263"/>
    </row>
    <row r="86" spans="1:11">
      <c r="C86" s="243"/>
      <c r="D86" s="243"/>
    </row>
    <row r="87" spans="1:11" s="270" customFormat="1">
      <c r="A87" s="315" t="s">
        <v>224</v>
      </c>
      <c r="C87" s="243"/>
      <c r="D87" s="243"/>
      <c r="J87" s="271"/>
    </row>
    <row r="88" spans="1:11" s="270" customFormat="1">
      <c r="J88" s="271"/>
    </row>
    <row r="89" spans="1:11" s="270" customFormat="1" ht="25.5">
      <c r="A89" s="349" t="s">
        <v>220</v>
      </c>
      <c r="B89" s="350"/>
      <c r="C89" s="350"/>
      <c r="D89" s="351"/>
      <c r="J89" s="271"/>
    </row>
    <row r="90" spans="1:11" s="270" customFormat="1">
      <c r="A90" s="352" t="s">
        <v>221</v>
      </c>
      <c r="B90" s="353" t="s">
        <v>22</v>
      </c>
      <c r="C90" s="353" t="s">
        <v>179</v>
      </c>
      <c r="D90" s="357" t="s">
        <v>142</v>
      </c>
      <c r="J90" s="271"/>
    </row>
    <row r="91" spans="1:11" s="270" customFormat="1">
      <c r="A91" s="358" t="s">
        <v>272</v>
      </c>
      <c r="B91" s="358">
        <v>0</v>
      </c>
      <c r="C91" s="358" t="s">
        <v>272</v>
      </c>
      <c r="D91" s="359"/>
      <c r="J91" s="271"/>
    </row>
    <row r="92" spans="1:11" s="270" customFormat="1">
      <c r="A92" s="360"/>
      <c r="B92" s="354" t="s">
        <v>273</v>
      </c>
      <c r="C92" s="355"/>
      <c r="D92" s="356"/>
      <c r="J92" s="271"/>
    </row>
    <row r="93" spans="1:11" s="270" customFormat="1">
      <c r="A93" s="353" t="s">
        <v>274</v>
      </c>
      <c r="B93" s="361"/>
      <c r="C93" s="361"/>
      <c r="D93" s="362"/>
      <c r="J93" s="271"/>
    </row>
    <row r="94" spans="1:11" s="270" customFormat="1">
      <c r="A94" s="363" t="s">
        <v>275</v>
      </c>
      <c r="B94" s="364"/>
      <c r="C94" s="364"/>
      <c r="D94" s="365"/>
      <c r="J94" s="271"/>
    </row>
    <row r="95" spans="1:11" s="270" customFormat="1">
      <c r="A95"/>
      <c r="B95"/>
      <c r="C95"/>
      <c r="D95"/>
      <c r="J95" s="271"/>
    </row>
    <row r="96" spans="1:11" s="270" customFormat="1">
      <c r="A96"/>
      <c r="B96"/>
      <c r="C96"/>
      <c r="D96"/>
      <c r="J96" s="271"/>
    </row>
    <row r="97" spans="1:10" s="270" customFormat="1">
      <c r="A97"/>
      <c r="B97"/>
      <c r="C97"/>
      <c r="D97"/>
      <c r="J97" s="271"/>
    </row>
    <row r="98" spans="1:10" s="270" customFormat="1">
      <c r="A98"/>
      <c r="B98"/>
      <c r="C98"/>
      <c r="D98"/>
      <c r="J98" s="271"/>
    </row>
    <row r="99" spans="1:10" s="270" customFormat="1">
      <c r="A99"/>
      <c r="B99"/>
      <c r="C99"/>
      <c r="D99"/>
    </row>
    <row r="100" spans="1:10" s="270" customFormat="1">
      <c r="A100"/>
      <c r="B100"/>
      <c r="C100"/>
      <c r="D100"/>
    </row>
    <row r="101" spans="1:10" s="270" customFormat="1">
      <c r="A101"/>
      <c r="B101"/>
      <c r="C101"/>
      <c r="D101"/>
    </row>
    <row r="102" spans="1:10" s="270" customFormat="1">
      <c r="A102"/>
      <c r="B102"/>
      <c r="C102"/>
      <c r="D102"/>
    </row>
    <row r="103" spans="1:10" s="270" customFormat="1">
      <c r="A103"/>
      <c r="B103"/>
      <c r="C103"/>
      <c r="D103"/>
    </row>
    <row r="104" spans="1:10" s="270" customFormat="1">
      <c r="A104"/>
      <c r="B104"/>
      <c r="C104"/>
      <c r="D104"/>
    </row>
    <row r="105" spans="1:10" s="270" customFormat="1">
      <c r="A105"/>
      <c r="B105"/>
      <c r="C105"/>
      <c r="D105"/>
    </row>
    <row r="106" spans="1:10" s="270" customFormat="1">
      <c r="A106"/>
      <c r="B106"/>
      <c r="C106"/>
      <c r="D106"/>
    </row>
    <row r="107" spans="1:10" s="270" customFormat="1">
      <c r="A107"/>
      <c r="B107"/>
      <c r="C107"/>
      <c r="D107"/>
    </row>
    <row r="108" spans="1:10" s="270" customFormat="1">
      <c r="A108"/>
      <c r="B108"/>
      <c r="C108"/>
      <c r="D108"/>
    </row>
    <row r="109" spans="1:10" s="270" customFormat="1">
      <c r="A109"/>
      <c r="B109"/>
      <c r="C109"/>
      <c r="D109"/>
    </row>
    <row r="110" spans="1:10" s="270" customFormat="1">
      <c r="A110"/>
      <c r="B110"/>
      <c r="C110"/>
      <c r="D110"/>
    </row>
    <row r="111" spans="1:10" s="270" customFormat="1">
      <c r="A111"/>
      <c r="B111"/>
      <c r="C111"/>
      <c r="D111"/>
    </row>
    <row r="112" spans="1:10" s="270" customFormat="1">
      <c r="A112"/>
      <c r="B112"/>
      <c r="C112"/>
      <c r="D112"/>
    </row>
    <row r="113" spans="10:10" s="270" customFormat="1"/>
    <row r="114" spans="10:10" s="270" customFormat="1"/>
    <row r="115" spans="10:10" s="270" customFormat="1"/>
    <row r="116" spans="10:10" s="270" customFormat="1"/>
    <row r="117" spans="10:10" s="270" customFormat="1"/>
    <row r="118" spans="10:10" s="270" customFormat="1">
      <c r="J118" s="271"/>
    </row>
    <row r="119" spans="10:10" s="270" customFormat="1">
      <c r="J119" s="271"/>
    </row>
    <row r="120" spans="10:10" s="270" customFormat="1">
      <c r="J120" s="271"/>
    </row>
    <row r="121" spans="10:10" s="270" customFormat="1">
      <c r="J121" s="271"/>
    </row>
    <row r="122" spans="10:10" s="270" customFormat="1">
      <c r="J122" s="271"/>
    </row>
    <row r="123" spans="10:10" s="270" customFormat="1">
      <c r="J123" s="271"/>
    </row>
  </sheetData>
  <sheetProtection password="CA93" sheet="1" objects="1" scenarios="1" autoFilter="0"/>
  <protectedRanges>
    <protectedRange password="CA93" sqref="F62:G65" name="Plage5"/>
    <protectedRange password="CA93" sqref="B79:B82 C79:C80 A77" name="Plage4"/>
    <protectedRange password="CA93" sqref="B79:B82 C79:C80 A77" name="Plage3" securityDescriptor="O:WDG:WDD:(A;;CC;;;S-1-5-21-1851629496-1333692703-869500239-7352)"/>
    <protectedRange sqref="C30:C43" name="Plage1"/>
    <protectedRange sqref="A24:F26" name="Plage2"/>
    <protectedRange sqref="C79:C82" name="Plage6"/>
  </protectedRanges>
  <mergeCells count="50">
    <mergeCell ref="D33:E33"/>
    <mergeCell ref="D61:E61"/>
    <mergeCell ref="D42:E42"/>
    <mergeCell ref="D43:E43"/>
    <mergeCell ref="D40:E40"/>
    <mergeCell ref="D39:E39"/>
    <mergeCell ref="D35:E36"/>
    <mergeCell ref="B77:C77"/>
    <mergeCell ref="D38:E38"/>
    <mergeCell ref="D65:E65"/>
    <mergeCell ref="D62:E62"/>
    <mergeCell ref="D63:E63"/>
    <mergeCell ref="D64:E64"/>
    <mergeCell ref="A72:G72"/>
    <mergeCell ref="A29:C29"/>
    <mergeCell ref="B19:G19"/>
    <mergeCell ref="A46:C46"/>
    <mergeCell ref="A59:C59"/>
    <mergeCell ref="A42:B42"/>
    <mergeCell ref="A43:B43"/>
    <mergeCell ref="A40:B40"/>
    <mergeCell ref="D32:E32"/>
    <mergeCell ref="D29:F29"/>
    <mergeCell ref="D30:E30"/>
    <mergeCell ref="A30:B30"/>
    <mergeCell ref="A32:B32"/>
    <mergeCell ref="A38:B38"/>
    <mergeCell ref="A36:B36"/>
    <mergeCell ref="A33:B33"/>
    <mergeCell ref="A35:B35"/>
    <mergeCell ref="A17:C17"/>
    <mergeCell ref="B20:D20"/>
    <mergeCell ref="A22:C22"/>
    <mergeCell ref="A28:C28"/>
    <mergeCell ref="D23:E23"/>
    <mergeCell ref="D24:E24"/>
    <mergeCell ref="D25:E25"/>
    <mergeCell ref="D26:E26"/>
    <mergeCell ref="A1:G1"/>
    <mergeCell ref="A2:G2"/>
    <mergeCell ref="A8:B8"/>
    <mergeCell ref="B10:G10"/>
    <mergeCell ref="A5:G5"/>
    <mergeCell ref="A4:G4"/>
    <mergeCell ref="B11:G11"/>
    <mergeCell ref="B12:G12"/>
    <mergeCell ref="B13:G13"/>
    <mergeCell ref="A15:B15"/>
    <mergeCell ref="B14:G14"/>
    <mergeCell ref="C15:G15"/>
  </mergeCells>
  <phoneticPr fontId="5" type="noConversion"/>
  <conditionalFormatting sqref="B62:C65">
    <cfRule type="expression" dxfId="182" priority="1" stopIfTrue="1">
      <formula>$B62=""</formula>
    </cfRule>
  </conditionalFormatting>
  <conditionalFormatting sqref="C6">
    <cfRule type="expression" dxfId="181" priority="2" stopIfTrue="1">
      <formula>$C6&lt;&gt;"date début (xx/xx/xxxx)"</formula>
    </cfRule>
  </conditionalFormatting>
  <conditionalFormatting sqref="E6">
    <cfRule type="expression" dxfId="180" priority="3" stopIfTrue="1">
      <formula>$C6&lt;&gt;"date fin (xx/xx/xxxx)"</formula>
    </cfRule>
  </conditionalFormatting>
  <conditionalFormatting sqref="C79:C81">
    <cfRule type="expression" dxfId="179" priority="4" stopIfTrue="1">
      <formula>C79=""</formula>
    </cfRule>
  </conditionalFormatting>
  <conditionalFormatting sqref="C82 B10:G14 C15:G15">
    <cfRule type="expression" dxfId="178" priority="5" stopIfTrue="1">
      <formula>B10=""</formula>
    </cfRule>
  </conditionalFormatting>
  <conditionalFormatting sqref="A26:F26 B19:G19 C30:C43 A24:F24 A4">
    <cfRule type="cellIs" dxfId="177" priority="6" stopIfTrue="1" operator="notEqual">
      <formula>""</formula>
    </cfRule>
  </conditionalFormatting>
  <conditionalFormatting sqref="A5:G5">
    <cfRule type="cellIs" dxfId="176" priority="7" stopIfTrue="1" operator="equal">
      <formula>"RENSEIGNER ICI LE NOM DU CHANTIER"</formula>
    </cfRule>
    <cfRule type="cellIs" dxfId="175" priority="8" stopIfTrue="1" operator="notEqual">
      <formula>"RENSEIGNER ICI LE NOM DU CHANTIER"</formula>
    </cfRule>
  </conditionalFormatting>
  <dataValidations count="5">
    <dataValidation type="custom" allowBlank="1" showInputMessage="1" showErrorMessage="1" sqref="A74:B75 G30:G43 F33:F34 F30:F31 F36:F42 C42 B83:C83">
      <formula1>"&lt;&gt;"</formula1>
    </dataValidation>
    <dataValidation type="list" allowBlank="1" showInputMessage="1" showErrorMessage="1" sqref="B19:G19">
      <formula1>Filières_métiers</formula1>
    </dataValidation>
    <dataValidation type="date" allowBlank="1" showInputMessage="1" showErrorMessage="1" sqref="E6 C6">
      <formula1>40179</formula1>
      <formula2>44196</formula2>
    </dataValidation>
    <dataValidation type="decimal" allowBlank="1" showInputMessage="1" showErrorMessage="1" sqref="C43 C37:C38 C34:C35 C40:C41 C30:C32">
      <formula1>0</formula1>
      <formula2>250000</formula2>
    </dataValidation>
    <dataValidation type="list" sqref="A5:G5">
      <formula1>"RENSEIGNER ICI LE NOM DU CHANTIER"</formula1>
    </dataValidation>
  </dataValidations>
  <printOptions horizontalCentered="1"/>
  <pageMargins left="0" right="0" top="1.299212598425197" bottom="0.31496062992125984" header="0.31496062992125984" footer="0.23622047244094491"/>
  <pageSetup paperSize="9" scale="70" fitToHeight="2" orientation="portrait" r:id="rId3"/>
  <headerFooter alignWithMargins="0">
    <oddHeader>&amp;L&amp;G&amp;R&amp;G</oddHeader>
  </headerFooter>
  <rowBreaks count="1" manualBreakCount="1">
    <brk id="70" max="16383" man="1"/>
  </rowBreaks>
  <ignoredErrors>
    <ignoredError sqref="F39:F40 G30:G39 G41:G43 F64" emptyCellReference="1"/>
    <ignoredError sqref="C83 B79:B82 C66 C42 D85" unlockedFormula="1" emptyCellReference="1"/>
    <ignoredError sqref="C33" evalError="1" unlockedFormula="1" emptyCellReference="1"/>
    <ignoredError sqref="G40 F62:F63 F65" evalError="1" emptyCellReference="1"/>
    <ignoredError sqref="B77 B83 B74:B76" unlockedFormula="1"/>
    <ignoredError sqref="F42:F43 F32" evalError="1"/>
  </ignoredErrors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>
  <sheetPr codeName="Feuil2" enableFormatConditionsCalculation="0">
    <tabColor indexed="11"/>
    <pageSetUpPr fitToPage="1"/>
  </sheetPr>
  <dimension ref="A1:AD39"/>
  <sheetViews>
    <sheetView workbookViewId="0">
      <pane xSplit="2" ySplit="7" topLeftCell="C8" activePane="bottomRight" state="frozen"/>
      <selection activeCell="G29" sqref="G29"/>
      <selection pane="topRight" activeCell="G29" sqref="G29"/>
      <selection pane="bottomLeft" activeCell="G29" sqref="G29"/>
      <selection pane="bottomRight" activeCell="K16" sqref="K16"/>
    </sheetView>
  </sheetViews>
  <sheetFormatPr baseColWidth="10" defaultRowHeight="12.75"/>
  <cols>
    <col min="1" max="1" width="16.5703125" bestFit="1" customWidth="1"/>
    <col min="2" max="2" width="16.7109375" bestFit="1" customWidth="1"/>
    <col min="3" max="3" width="7" customWidth="1"/>
    <col min="4" max="4" width="13" customWidth="1"/>
    <col min="5" max="5" width="12.28515625" customWidth="1"/>
    <col min="6" max="6" width="20.140625" bestFit="1" customWidth="1"/>
    <col min="7" max="7" width="9.85546875" customWidth="1"/>
    <col min="8" max="8" width="10.28515625" bestFit="1" customWidth="1"/>
    <col min="9" max="10" width="10.28515625" customWidth="1"/>
    <col min="11" max="11" width="19.85546875" customWidth="1"/>
    <col min="12" max="12" width="19" bestFit="1" customWidth="1"/>
    <col min="13" max="13" width="6.42578125" customWidth="1"/>
    <col min="14" max="14" width="16" customWidth="1"/>
    <col min="15" max="15" width="16.140625" customWidth="1"/>
    <col min="18" max="18" width="7.85546875" style="3" hidden="1" customWidth="1"/>
    <col min="30" max="30" width="12.28515625" customWidth="1"/>
  </cols>
  <sheetData>
    <row r="1" spans="1:30" ht="43.5" customHeight="1">
      <c r="A1" s="429" t="s">
        <v>198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1"/>
    </row>
    <row r="2" spans="1:30" ht="16.5" thickBot="1">
      <c r="A2" s="432" t="str">
        <f>IF('Suivi - Bilan'!A5="","",'Suivi - Bilan'!A5)</f>
        <v/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4"/>
      <c r="AD2" t="s">
        <v>202</v>
      </c>
    </row>
    <row r="3" spans="1:30" s="72" customFormat="1">
      <c r="A3" s="195">
        <f ca="1">TODAY()</f>
        <v>43495</v>
      </c>
      <c r="E3" s="192" t="s">
        <v>14</v>
      </c>
      <c r="F3" s="193" t="str">
        <f>IF('Suivi - Bilan'!C6="","",'Suivi - Bilan'!C6)</f>
        <v/>
      </c>
      <c r="H3" s="192" t="s">
        <v>15</v>
      </c>
      <c r="I3" s="435" t="str">
        <f>IF('Suivi - Bilan'!E6="","",'Suivi - Bilan'!E6)</f>
        <v/>
      </c>
      <c r="J3" s="435"/>
      <c r="R3" s="104"/>
      <c r="AD3" s="72">
        <v>2012</v>
      </c>
    </row>
    <row r="4" spans="1:30" ht="13.5" thickBot="1"/>
    <row r="5" spans="1:30">
      <c r="A5" s="423" t="s">
        <v>31</v>
      </c>
      <c r="B5" s="424"/>
      <c r="C5" s="424"/>
      <c r="D5" s="424"/>
      <c r="E5" s="424"/>
      <c r="F5" s="424"/>
      <c r="G5" s="424"/>
      <c r="H5" s="424"/>
      <c r="I5" s="424"/>
      <c r="J5" s="424"/>
      <c r="K5" s="424"/>
      <c r="L5" s="424"/>
      <c r="M5" s="424"/>
      <c r="N5" s="424"/>
      <c r="O5" s="425"/>
    </row>
    <row r="6" spans="1:30" ht="13.5" thickBot="1">
      <c r="A6" s="426"/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8"/>
    </row>
    <row r="7" spans="1:30" ht="24.75" customHeight="1">
      <c r="A7" s="75" t="s">
        <v>23</v>
      </c>
      <c r="B7" s="76" t="s">
        <v>24</v>
      </c>
      <c r="C7" s="76" t="s">
        <v>51</v>
      </c>
      <c r="D7" s="76" t="s">
        <v>201</v>
      </c>
      <c r="E7" s="76" t="s">
        <v>26</v>
      </c>
      <c r="F7" s="76" t="s">
        <v>43</v>
      </c>
      <c r="G7" s="76" t="s">
        <v>168</v>
      </c>
      <c r="H7" s="76" t="s">
        <v>21</v>
      </c>
      <c r="I7" s="76" t="s">
        <v>9</v>
      </c>
      <c r="J7" s="76" t="s">
        <v>169</v>
      </c>
      <c r="K7" s="76" t="s">
        <v>258</v>
      </c>
      <c r="L7" s="76" t="s">
        <v>22</v>
      </c>
      <c r="M7" s="76" t="s">
        <v>8</v>
      </c>
      <c r="N7" s="76" t="s">
        <v>50</v>
      </c>
      <c r="O7" s="77" t="s">
        <v>69</v>
      </c>
      <c r="AD7" s="116" t="s">
        <v>169</v>
      </c>
    </row>
    <row r="8" spans="1:30">
      <c r="A8" s="64"/>
      <c r="B8" s="65"/>
      <c r="C8" s="63"/>
      <c r="D8" s="194"/>
      <c r="E8" s="305">
        <f t="shared" ref="E8:E38" ca="1" si="0">YEAR($A$3)-YEAR(D8)</f>
        <v>119</v>
      </c>
      <c r="F8" s="63"/>
      <c r="G8" s="57"/>
      <c r="H8" s="93"/>
      <c r="I8" s="57"/>
      <c r="J8" s="57"/>
      <c r="K8" s="93"/>
      <c r="L8" s="92"/>
      <c r="M8" s="57"/>
      <c r="N8" s="92"/>
      <c r="O8" s="95"/>
      <c r="R8" s="3" t="str">
        <f>A8&amp;" "&amp;B8</f>
        <v xml:space="preserve"> </v>
      </c>
      <c r="AD8">
        <v>1</v>
      </c>
    </row>
    <row r="9" spans="1:30">
      <c r="A9" s="64"/>
      <c r="B9" s="65"/>
      <c r="C9" s="63"/>
      <c r="D9" s="194"/>
      <c r="E9" s="305">
        <f t="shared" ca="1" si="0"/>
        <v>119</v>
      </c>
      <c r="F9" s="63"/>
      <c r="G9" s="57"/>
      <c r="H9" s="93"/>
      <c r="I9" s="57"/>
      <c r="J9" s="57"/>
      <c r="K9" s="93"/>
      <c r="L9" s="92"/>
      <c r="M9" s="57"/>
      <c r="N9" s="92"/>
      <c r="O9" s="95"/>
      <c r="R9" s="3" t="str">
        <f t="shared" ref="R9:R38" si="1">A9&amp;B9</f>
        <v/>
      </c>
      <c r="AD9">
        <v>0</v>
      </c>
    </row>
    <row r="10" spans="1:30">
      <c r="A10" s="54"/>
      <c r="B10" s="55"/>
      <c r="C10" s="63"/>
      <c r="D10" s="194"/>
      <c r="E10" s="305">
        <f t="shared" ca="1" si="0"/>
        <v>119</v>
      </c>
      <c r="F10" s="63"/>
      <c r="G10" s="57"/>
      <c r="H10" s="93"/>
      <c r="I10" s="57"/>
      <c r="J10" s="57"/>
      <c r="K10" s="93"/>
      <c r="L10" s="92"/>
      <c r="M10" s="57"/>
      <c r="N10" s="92"/>
      <c r="O10" s="95"/>
      <c r="R10" s="3" t="str">
        <f t="shared" si="1"/>
        <v/>
      </c>
    </row>
    <row r="11" spans="1:30">
      <c r="A11" s="64"/>
      <c r="B11" s="324"/>
      <c r="C11" s="63"/>
      <c r="D11" s="194"/>
      <c r="E11" s="305">
        <f t="shared" ca="1" si="0"/>
        <v>119</v>
      </c>
      <c r="F11" s="63"/>
      <c r="G11" s="57"/>
      <c r="H11" s="93"/>
      <c r="I11" s="57"/>
      <c r="J11" s="57"/>
      <c r="K11" s="93"/>
      <c r="L11" s="92"/>
      <c r="M11" s="57"/>
      <c r="N11" s="92"/>
      <c r="O11" s="95"/>
      <c r="R11" s="3" t="str">
        <f t="shared" si="1"/>
        <v/>
      </c>
    </row>
    <row r="12" spans="1:30">
      <c r="A12" s="64"/>
      <c r="B12" s="65"/>
      <c r="C12" s="63"/>
      <c r="D12" s="194"/>
      <c r="E12" s="305">
        <f t="shared" ca="1" si="0"/>
        <v>119</v>
      </c>
      <c r="F12" s="63"/>
      <c r="G12" s="57"/>
      <c r="H12" s="93"/>
      <c r="I12" s="57"/>
      <c r="J12" s="57"/>
      <c r="K12" s="93"/>
      <c r="L12" s="92"/>
      <c r="M12" s="57"/>
      <c r="N12" s="92"/>
      <c r="O12" s="95"/>
      <c r="R12" s="3" t="str">
        <f t="shared" si="1"/>
        <v/>
      </c>
    </row>
    <row r="13" spans="1:30">
      <c r="A13" s="64"/>
      <c r="B13" s="65"/>
      <c r="C13" s="63"/>
      <c r="D13" s="194"/>
      <c r="E13" s="305">
        <f t="shared" ca="1" si="0"/>
        <v>119</v>
      </c>
      <c r="F13" s="63"/>
      <c r="G13" s="57"/>
      <c r="H13" s="93"/>
      <c r="I13" s="57"/>
      <c r="J13" s="57"/>
      <c r="K13" s="93"/>
      <c r="L13" s="92"/>
      <c r="M13" s="57"/>
      <c r="N13" s="92"/>
      <c r="O13" s="95"/>
      <c r="R13" s="3" t="str">
        <f t="shared" si="1"/>
        <v/>
      </c>
    </row>
    <row r="14" spans="1:30">
      <c r="A14" s="64"/>
      <c r="B14" s="65"/>
      <c r="C14" s="63"/>
      <c r="D14" s="194"/>
      <c r="E14" s="305">
        <f t="shared" ca="1" si="0"/>
        <v>119</v>
      </c>
      <c r="F14" s="63"/>
      <c r="G14" s="57"/>
      <c r="H14" s="93"/>
      <c r="I14" s="57"/>
      <c r="J14" s="57"/>
      <c r="K14" s="93"/>
      <c r="L14" s="92"/>
      <c r="M14" s="57"/>
      <c r="N14" s="92"/>
      <c r="O14" s="95"/>
      <c r="R14" s="3" t="str">
        <f t="shared" si="1"/>
        <v/>
      </c>
    </row>
    <row r="15" spans="1:30">
      <c r="A15" s="64"/>
      <c r="B15" s="65"/>
      <c r="C15" s="63"/>
      <c r="D15" s="194"/>
      <c r="E15" s="305">
        <f t="shared" ca="1" si="0"/>
        <v>119</v>
      </c>
      <c r="F15" s="63"/>
      <c r="G15" s="57"/>
      <c r="H15" s="93"/>
      <c r="I15" s="57"/>
      <c r="J15" s="57"/>
      <c r="K15" s="93"/>
      <c r="L15" s="92"/>
      <c r="M15" s="57"/>
      <c r="N15" s="92"/>
      <c r="O15" s="95"/>
      <c r="R15" s="3" t="str">
        <f t="shared" si="1"/>
        <v/>
      </c>
    </row>
    <row r="16" spans="1:30">
      <c r="A16" s="64"/>
      <c r="B16" s="65"/>
      <c r="C16" s="63"/>
      <c r="D16" s="194"/>
      <c r="E16" s="305">
        <f t="shared" ca="1" si="0"/>
        <v>119</v>
      </c>
      <c r="F16" s="63"/>
      <c r="G16" s="57"/>
      <c r="H16" s="93"/>
      <c r="I16" s="57"/>
      <c r="J16" s="57"/>
      <c r="K16" s="93"/>
      <c r="L16" s="92"/>
      <c r="M16" s="57"/>
      <c r="N16" s="92"/>
      <c r="O16" s="95"/>
      <c r="R16" s="3" t="str">
        <f t="shared" si="1"/>
        <v/>
      </c>
    </row>
    <row r="17" spans="1:18">
      <c r="A17" s="64"/>
      <c r="B17" s="65"/>
      <c r="C17" s="63"/>
      <c r="D17" s="194"/>
      <c r="E17" s="305">
        <f t="shared" ca="1" si="0"/>
        <v>119</v>
      </c>
      <c r="F17" s="63"/>
      <c r="G17" s="57"/>
      <c r="H17" s="93"/>
      <c r="I17" s="57"/>
      <c r="J17" s="57"/>
      <c r="K17" s="93"/>
      <c r="L17" s="94"/>
      <c r="M17" s="57"/>
      <c r="N17" s="92"/>
      <c r="O17" s="95"/>
      <c r="R17" s="3" t="str">
        <f t="shared" si="1"/>
        <v/>
      </c>
    </row>
    <row r="18" spans="1:18">
      <c r="A18" s="64"/>
      <c r="B18" s="65"/>
      <c r="C18" s="63"/>
      <c r="D18" s="194"/>
      <c r="E18" s="305">
        <f t="shared" ca="1" si="0"/>
        <v>119</v>
      </c>
      <c r="F18" s="63"/>
      <c r="G18" s="57"/>
      <c r="H18" s="93"/>
      <c r="I18" s="57"/>
      <c r="J18" s="57"/>
      <c r="K18" s="93"/>
      <c r="L18" s="94"/>
      <c r="M18" s="57"/>
      <c r="N18" s="92"/>
      <c r="O18" s="95"/>
      <c r="R18" s="3" t="str">
        <f t="shared" si="1"/>
        <v/>
      </c>
    </row>
    <row r="19" spans="1:18">
      <c r="A19" s="64"/>
      <c r="B19" s="65"/>
      <c r="C19" s="63"/>
      <c r="D19" s="194"/>
      <c r="E19" s="305">
        <f t="shared" ca="1" si="0"/>
        <v>119</v>
      </c>
      <c r="F19" s="63"/>
      <c r="G19" s="57"/>
      <c r="H19" s="93"/>
      <c r="I19" s="57"/>
      <c r="J19" s="57"/>
      <c r="K19" s="93"/>
      <c r="L19" s="92"/>
      <c r="M19" s="57"/>
      <c r="N19" s="92"/>
      <c r="O19" s="95"/>
      <c r="R19" s="3" t="str">
        <f t="shared" si="1"/>
        <v/>
      </c>
    </row>
    <row r="20" spans="1:18">
      <c r="A20" s="64"/>
      <c r="B20" s="65"/>
      <c r="C20" s="63"/>
      <c r="D20" s="194"/>
      <c r="E20" s="305">
        <f t="shared" ca="1" si="0"/>
        <v>119</v>
      </c>
      <c r="F20" s="63"/>
      <c r="G20" s="57"/>
      <c r="H20" s="93"/>
      <c r="I20" s="57"/>
      <c r="J20" s="57"/>
      <c r="K20" s="93"/>
      <c r="L20" s="94"/>
      <c r="M20" s="57"/>
      <c r="N20" s="92"/>
      <c r="O20" s="95"/>
      <c r="R20" s="3" t="str">
        <f t="shared" si="1"/>
        <v/>
      </c>
    </row>
    <row r="21" spans="1:18">
      <c r="A21" s="64"/>
      <c r="B21" s="65"/>
      <c r="C21" s="63"/>
      <c r="D21" s="194"/>
      <c r="E21" s="305">
        <f t="shared" ca="1" si="0"/>
        <v>119</v>
      </c>
      <c r="F21" s="63"/>
      <c r="G21" s="57"/>
      <c r="H21" s="93"/>
      <c r="I21" s="57"/>
      <c r="J21" s="57"/>
      <c r="K21" s="93"/>
      <c r="L21" s="94"/>
      <c r="M21" s="57"/>
      <c r="N21" s="92"/>
      <c r="O21" s="95"/>
      <c r="R21" s="3" t="str">
        <f t="shared" si="1"/>
        <v/>
      </c>
    </row>
    <row r="22" spans="1:18">
      <c r="A22" s="64"/>
      <c r="B22" s="65"/>
      <c r="C22" s="63"/>
      <c r="D22" s="194"/>
      <c r="E22" s="305">
        <f t="shared" ca="1" si="0"/>
        <v>119</v>
      </c>
      <c r="F22" s="63"/>
      <c r="G22" s="57"/>
      <c r="H22" s="93"/>
      <c r="I22" s="57"/>
      <c r="J22" s="57"/>
      <c r="K22" s="93"/>
      <c r="L22" s="92"/>
      <c r="M22" s="57"/>
      <c r="N22" s="92"/>
      <c r="O22" s="95"/>
      <c r="R22" s="3" t="str">
        <f t="shared" si="1"/>
        <v/>
      </c>
    </row>
    <row r="23" spans="1:18">
      <c r="A23" s="64"/>
      <c r="B23" s="65"/>
      <c r="C23" s="63"/>
      <c r="D23" s="194"/>
      <c r="E23" s="305">
        <f t="shared" ca="1" si="0"/>
        <v>119</v>
      </c>
      <c r="F23" s="63"/>
      <c r="G23" s="57"/>
      <c r="H23" s="93"/>
      <c r="I23" s="57"/>
      <c r="J23" s="57"/>
      <c r="K23" s="93"/>
      <c r="L23" s="94"/>
      <c r="M23" s="57"/>
      <c r="N23" s="92"/>
      <c r="O23" s="95"/>
      <c r="R23" s="3" t="str">
        <f t="shared" si="1"/>
        <v/>
      </c>
    </row>
    <row r="24" spans="1:18">
      <c r="A24" s="64"/>
      <c r="B24" s="65"/>
      <c r="C24" s="63"/>
      <c r="D24" s="194"/>
      <c r="E24" s="305">
        <f t="shared" ca="1" si="0"/>
        <v>119</v>
      </c>
      <c r="F24" s="63"/>
      <c r="G24" s="57"/>
      <c r="H24" s="93"/>
      <c r="I24" s="57"/>
      <c r="J24" s="57"/>
      <c r="K24" s="93"/>
      <c r="L24" s="92"/>
      <c r="M24" s="57"/>
      <c r="N24" s="92"/>
      <c r="O24" s="95"/>
      <c r="R24" s="3" t="str">
        <f t="shared" si="1"/>
        <v/>
      </c>
    </row>
    <row r="25" spans="1:18">
      <c r="A25" s="64"/>
      <c r="B25" s="65"/>
      <c r="C25" s="63"/>
      <c r="D25" s="194"/>
      <c r="E25" s="305">
        <f t="shared" ca="1" si="0"/>
        <v>119</v>
      </c>
      <c r="F25" s="63"/>
      <c r="G25" s="57"/>
      <c r="H25" s="93"/>
      <c r="I25" s="57"/>
      <c r="J25" s="57"/>
      <c r="K25" s="93"/>
      <c r="L25" s="92"/>
      <c r="M25" s="57"/>
      <c r="N25" s="92"/>
      <c r="O25" s="95"/>
      <c r="R25" s="3" t="str">
        <f t="shared" si="1"/>
        <v/>
      </c>
    </row>
    <row r="26" spans="1:18">
      <c r="A26" s="64"/>
      <c r="B26" s="65"/>
      <c r="C26" s="63"/>
      <c r="D26" s="194"/>
      <c r="E26" s="305">
        <f t="shared" ca="1" si="0"/>
        <v>119</v>
      </c>
      <c r="F26" s="63"/>
      <c r="G26" s="57"/>
      <c r="H26" s="93"/>
      <c r="I26" s="57"/>
      <c r="J26" s="57"/>
      <c r="K26" s="93"/>
      <c r="L26" s="92"/>
      <c r="M26" s="57"/>
      <c r="N26" s="92"/>
      <c r="O26" s="95"/>
      <c r="R26" s="3" t="str">
        <f t="shared" si="1"/>
        <v/>
      </c>
    </row>
    <row r="27" spans="1:18">
      <c r="A27" s="54"/>
      <c r="B27" s="55"/>
      <c r="C27" s="56"/>
      <c r="D27" s="194"/>
      <c r="E27" s="305">
        <f t="shared" ca="1" si="0"/>
        <v>119</v>
      </c>
      <c r="F27" s="176"/>
      <c r="G27" s="57"/>
      <c r="H27" s="93"/>
      <c r="I27" s="57"/>
      <c r="J27" s="57"/>
      <c r="K27" s="93"/>
      <c r="L27" s="92"/>
      <c r="M27" s="58"/>
      <c r="N27" s="92"/>
      <c r="O27" s="95"/>
      <c r="R27" s="3" t="str">
        <f t="shared" si="1"/>
        <v/>
      </c>
    </row>
    <row r="28" spans="1:18">
      <c r="A28" s="54"/>
      <c r="B28" s="55"/>
      <c r="C28" s="56"/>
      <c r="D28" s="194"/>
      <c r="E28" s="305">
        <f t="shared" ca="1" si="0"/>
        <v>119</v>
      </c>
      <c r="F28" s="56"/>
      <c r="G28" s="57"/>
      <c r="H28" s="93"/>
      <c r="I28" s="57"/>
      <c r="J28" s="57"/>
      <c r="K28" s="93"/>
      <c r="L28" s="92"/>
      <c r="M28" s="58"/>
      <c r="N28" s="92"/>
      <c r="O28" s="95"/>
      <c r="R28" s="3" t="str">
        <f t="shared" si="1"/>
        <v/>
      </c>
    </row>
    <row r="29" spans="1:18">
      <c r="A29" s="64"/>
      <c r="B29" s="65"/>
      <c r="C29" s="63"/>
      <c r="D29" s="194"/>
      <c r="E29" s="305">
        <f t="shared" ca="1" si="0"/>
        <v>119</v>
      </c>
      <c r="F29" s="63"/>
      <c r="G29" s="57"/>
      <c r="H29" s="93"/>
      <c r="I29" s="57"/>
      <c r="J29" s="57"/>
      <c r="K29" s="93"/>
      <c r="L29" s="92"/>
      <c r="M29" s="57"/>
      <c r="N29" s="92"/>
      <c r="O29" s="95"/>
      <c r="R29" s="3" t="str">
        <f t="shared" si="1"/>
        <v/>
      </c>
    </row>
    <row r="30" spans="1:18">
      <c r="A30" s="54"/>
      <c r="B30" s="55"/>
      <c r="C30" s="56"/>
      <c r="D30" s="194"/>
      <c r="E30" s="305">
        <f t="shared" ca="1" si="0"/>
        <v>119</v>
      </c>
      <c r="F30" s="56"/>
      <c r="G30" s="57"/>
      <c r="H30" s="93"/>
      <c r="I30" s="57"/>
      <c r="J30" s="57"/>
      <c r="K30" s="93"/>
      <c r="L30" s="92"/>
      <c r="M30" s="58"/>
      <c r="N30" s="92"/>
      <c r="O30" s="95"/>
      <c r="R30" s="3" t="str">
        <f t="shared" si="1"/>
        <v/>
      </c>
    </row>
    <row r="31" spans="1:18">
      <c r="A31" s="64"/>
      <c r="B31" s="65"/>
      <c r="C31" s="63"/>
      <c r="D31" s="194"/>
      <c r="E31" s="305">
        <f t="shared" ca="1" si="0"/>
        <v>119</v>
      </c>
      <c r="F31" s="63"/>
      <c r="G31" s="57"/>
      <c r="H31" s="93"/>
      <c r="I31" s="57"/>
      <c r="J31" s="57"/>
      <c r="K31" s="93"/>
      <c r="L31" s="92"/>
      <c r="M31" s="57"/>
      <c r="N31" s="92"/>
      <c r="O31" s="95"/>
      <c r="R31" s="3" t="str">
        <f t="shared" si="1"/>
        <v/>
      </c>
    </row>
    <row r="32" spans="1:18">
      <c r="A32" s="64"/>
      <c r="B32" s="65"/>
      <c r="C32" s="63"/>
      <c r="D32" s="194"/>
      <c r="E32" s="305">
        <f t="shared" ca="1" si="0"/>
        <v>119</v>
      </c>
      <c r="F32" s="63"/>
      <c r="G32" s="57"/>
      <c r="H32" s="93"/>
      <c r="I32" s="57"/>
      <c r="J32" s="57"/>
      <c r="K32" s="93"/>
      <c r="L32" s="92"/>
      <c r="M32" s="57"/>
      <c r="N32" s="92"/>
      <c r="O32" s="95"/>
      <c r="R32" s="3" t="str">
        <f t="shared" si="1"/>
        <v/>
      </c>
    </row>
    <row r="33" spans="1:18">
      <c r="A33" s="64"/>
      <c r="B33" s="65"/>
      <c r="C33" s="63"/>
      <c r="D33" s="194"/>
      <c r="E33" s="305">
        <f t="shared" ca="1" si="0"/>
        <v>119</v>
      </c>
      <c r="F33" s="63"/>
      <c r="G33" s="57"/>
      <c r="H33" s="93"/>
      <c r="I33" s="57"/>
      <c r="J33" s="57"/>
      <c r="K33" s="93"/>
      <c r="L33" s="92"/>
      <c r="M33" s="57"/>
      <c r="N33" s="92"/>
      <c r="O33" s="95"/>
      <c r="R33" s="3" t="str">
        <f t="shared" si="1"/>
        <v/>
      </c>
    </row>
    <row r="34" spans="1:18">
      <c r="A34" s="64"/>
      <c r="B34" s="65"/>
      <c r="C34" s="63"/>
      <c r="D34" s="194"/>
      <c r="E34" s="305">
        <f t="shared" ca="1" si="0"/>
        <v>119</v>
      </c>
      <c r="F34" s="63"/>
      <c r="G34" s="57"/>
      <c r="H34" s="93"/>
      <c r="I34" s="57"/>
      <c r="J34" s="57"/>
      <c r="K34" s="93"/>
      <c r="L34" s="92"/>
      <c r="M34" s="57"/>
      <c r="N34" s="92"/>
      <c r="O34" s="95"/>
      <c r="R34" s="3" t="str">
        <f t="shared" si="1"/>
        <v/>
      </c>
    </row>
    <row r="35" spans="1:18">
      <c r="A35" s="64"/>
      <c r="B35" s="65"/>
      <c r="C35" s="63"/>
      <c r="D35" s="194"/>
      <c r="E35" s="305">
        <f t="shared" ca="1" si="0"/>
        <v>119</v>
      </c>
      <c r="F35" s="63"/>
      <c r="G35" s="57"/>
      <c r="H35" s="93"/>
      <c r="I35" s="57"/>
      <c r="J35" s="57"/>
      <c r="K35" s="93"/>
      <c r="L35" s="92"/>
      <c r="M35" s="57"/>
      <c r="N35" s="92"/>
      <c r="O35" s="95"/>
      <c r="R35" s="3" t="str">
        <f t="shared" si="1"/>
        <v/>
      </c>
    </row>
    <row r="36" spans="1:18">
      <c r="A36" s="64"/>
      <c r="B36" s="65"/>
      <c r="C36" s="63"/>
      <c r="D36" s="194"/>
      <c r="E36" s="305">
        <f t="shared" ca="1" si="0"/>
        <v>119</v>
      </c>
      <c r="F36" s="63"/>
      <c r="G36" s="57"/>
      <c r="H36" s="93"/>
      <c r="I36" s="57"/>
      <c r="J36" s="57"/>
      <c r="K36" s="93"/>
      <c r="L36" s="92"/>
      <c r="M36" s="57"/>
      <c r="N36" s="92"/>
      <c r="O36" s="95"/>
      <c r="R36" s="3" t="str">
        <f t="shared" si="1"/>
        <v/>
      </c>
    </row>
    <row r="37" spans="1:18">
      <c r="A37" s="64"/>
      <c r="B37" s="65"/>
      <c r="C37" s="63"/>
      <c r="D37" s="194"/>
      <c r="E37" s="305">
        <f t="shared" ca="1" si="0"/>
        <v>119</v>
      </c>
      <c r="F37" s="63"/>
      <c r="G37" s="57"/>
      <c r="H37" s="93"/>
      <c r="I37" s="57"/>
      <c r="J37" s="57"/>
      <c r="K37" s="93"/>
      <c r="L37" s="92"/>
      <c r="M37" s="57"/>
      <c r="N37" s="92"/>
      <c r="O37" s="95"/>
      <c r="R37" s="3" t="str">
        <f t="shared" si="1"/>
        <v/>
      </c>
    </row>
    <row r="38" spans="1:18" ht="13.5" thickBot="1">
      <c r="A38" s="105"/>
      <c r="B38" s="109"/>
      <c r="C38" s="108"/>
      <c r="D38" s="112"/>
      <c r="E38" s="306">
        <f t="shared" ca="1" si="0"/>
        <v>119</v>
      </c>
      <c r="F38" s="108"/>
      <c r="G38" s="165"/>
      <c r="H38" s="166"/>
      <c r="I38" s="165"/>
      <c r="J38" s="165"/>
      <c r="K38" s="167"/>
      <c r="L38" s="110"/>
      <c r="M38" s="107"/>
      <c r="N38" s="168"/>
      <c r="O38" s="169"/>
      <c r="R38" s="3" t="str">
        <f t="shared" si="1"/>
        <v/>
      </c>
    </row>
    <row r="39" spans="1:18" ht="13.5" thickBot="1">
      <c r="A39" s="99">
        <f>SUBTOTAL(103,A8:A38)</f>
        <v>0</v>
      </c>
      <c r="B39" s="100"/>
      <c r="C39" s="101"/>
      <c r="D39" s="101"/>
      <c r="E39" s="313"/>
      <c r="F39" s="101"/>
      <c r="G39" s="100"/>
      <c r="H39" s="102"/>
      <c r="I39" s="101">
        <f>SUBTOTAL(109,I8:I38)</f>
        <v>0</v>
      </c>
      <c r="J39" s="100">
        <f>SUBTOTAL(109,J8:J38)</f>
        <v>0</v>
      </c>
      <c r="K39" s="102"/>
      <c r="L39" s="101">
        <f>SUBTOTAL(103,L8:L38)</f>
        <v>0</v>
      </c>
      <c r="M39" s="102">
        <f>SUBTOTAL(109,M8:M38)</f>
        <v>0</v>
      </c>
      <c r="N39" s="101"/>
      <c r="O39" s="103">
        <f>SUBTOTAL(103,O8:O38)</f>
        <v>0</v>
      </c>
    </row>
  </sheetData>
  <sheetProtection autoFilter="0"/>
  <protectedRanges>
    <protectedRange password="CA93" sqref="K7" name="Plage2"/>
    <protectedRange password="CA93" sqref="A8:B38" name="Identité"/>
  </protectedRanges>
  <autoFilter ref="A7:O38"/>
  <dataConsolidate/>
  <mergeCells count="4">
    <mergeCell ref="A5:O6"/>
    <mergeCell ref="A1:O1"/>
    <mergeCell ref="A2:O2"/>
    <mergeCell ref="I3:J3"/>
  </mergeCells>
  <phoneticPr fontId="5" type="noConversion"/>
  <conditionalFormatting sqref="A2:O2">
    <cfRule type="cellIs" dxfId="119" priority="1" stopIfTrue="1" operator="notEqual">
      <formula>""</formula>
    </cfRule>
  </conditionalFormatting>
  <conditionalFormatting sqref="E8:E38">
    <cfRule type="cellIs" dxfId="118" priority="2" stopIfTrue="1" operator="greaterThanOrEqual">
      <formula>112</formula>
    </cfRule>
  </conditionalFormatting>
  <dataValidations count="11">
    <dataValidation type="custom" allowBlank="1" showInputMessage="1" showErrorMessage="1" sqref="F3 A7:C7 E7:O7">
      <formula1>"&lt;&gt;"</formula1>
    </dataValidation>
    <dataValidation type="list" showInputMessage="1" showErrorMessage="1" sqref="M8:M38">
      <formula1>oui</formula1>
    </dataValidation>
    <dataValidation type="list" showInputMessage="1" showErrorMessage="1" sqref="L8:L38">
      <formula1>Catégorie_du_public</formula1>
    </dataValidation>
    <dataValidation type="list" showInputMessage="1" showErrorMessage="1" sqref="N8:N38">
      <formula1>Référents</formula1>
    </dataValidation>
    <dataValidation type="list" showInputMessage="1" showErrorMessage="1" sqref="O8:O38">
      <formula1>Prescripteurs_liste</formula1>
    </dataValidation>
    <dataValidation type="list" showInputMessage="1" showErrorMessage="1" sqref="J8:J38">
      <formula1>$AD$8:$AD$9</formula1>
    </dataValidation>
    <dataValidation type="list" showInputMessage="1" showErrorMessage="1" sqref="C8:C38">
      <formula1>genre</formula1>
    </dataValidation>
    <dataValidation type="list" showInputMessage="1" showErrorMessage="1" sqref="F8:F38">
      <formula1>Niv_Formation</formula1>
    </dataValidation>
    <dataValidation type="custom" showInputMessage="1" showErrorMessage="1" sqref="A5">
      <formula1>""</formula1>
    </dataValidation>
    <dataValidation type="list" allowBlank="1" showInputMessage="1" showErrorMessage="1" sqref="I8:I38">
      <formula1>$AD$8:$AD$9</formula1>
    </dataValidation>
    <dataValidation type="list" showInputMessage="1" showErrorMessage="1" sqref="K8:K38">
      <formula1>PTS_de_Référence</formula1>
    </dataValidation>
  </dataValidations>
  <printOptions horizontalCentered="1" verticalCentered="1"/>
  <pageMargins left="0.15748031496062992" right="0.35433070866141736" top="0.86614173228346458" bottom="0.47244094488188981" header="0.27559055118110237" footer="0.19685039370078741"/>
  <pageSetup paperSize="9" scale="71" orientation="landscape" r:id="rId1"/>
  <headerFooter alignWithMargins="0">
    <oddHeader>&amp;L&amp;G&amp;R&amp;G</oddHeader>
    <oddFooter>&amp;R&amp;"Arial,Italique"&amp;8Page &amp;P/&amp;N</oddFooter>
  </headerFooter>
  <ignoredErrors>
    <ignoredError sqref="I39:K39 M39:O39" unlockedFormula="1" emptyCellReference="1"/>
    <ignoredError sqref="F3 I3 A2" emptyCellReference="1"/>
  </ignoredErrors>
  <legacyDrawing r:id="rId2"/>
  <legacyDrawingHF r:id="rId3"/>
  <tableParts count="1"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 codeName="Feuil5" enableFormatConditionsCalculation="0">
    <tabColor indexed="10"/>
    <pageSetUpPr fitToPage="1"/>
  </sheetPr>
  <dimension ref="A1:BO42"/>
  <sheetViews>
    <sheetView zoomScale="85" workbookViewId="0">
      <pane xSplit="2" ySplit="7" topLeftCell="G8" activePane="bottomRight" state="frozen"/>
      <selection activeCell="G29" sqref="G29"/>
      <selection pane="topRight" activeCell="G29" sqref="G29"/>
      <selection pane="bottomLeft" activeCell="G29" sqref="G29"/>
      <selection pane="bottomRight" activeCell="N5" sqref="N5:P6"/>
    </sheetView>
  </sheetViews>
  <sheetFormatPr baseColWidth="10" defaultRowHeight="12.75"/>
  <cols>
    <col min="1" max="1" width="12" customWidth="1"/>
    <col min="2" max="2" width="15.42578125" customWidth="1"/>
    <col min="3" max="3" width="9.5703125" customWidth="1"/>
    <col min="4" max="4" width="13" customWidth="1"/>
    <col min="5" max="5" width="18.28515625" style="1" customWidth="1"/>
    <col min="6" max="6" width="15.5703125" customWidth="1"/>
    <col min="7" max="7" width="14.7109375" customWidth="1"/>
    <col min="8" max="8" width="16.5703125" customWidth="1"/>
    <col min="9" max="9" width="14.7109375" customWidth="1"/>
    <col min="10" max="12" width="15.85546875" customWidth="1"/>
    <col min="13" max="13" width="12.42578125" customWidth="1"/>
    <col min="14" max="14" width="19.140625" customWidth="1"/>
    <col min="15" max="15" width="24.7109375" bestFit="1" customWidth="1"/>
    <col min="16" max="16" width="16.28515625" customWidth="1"/>
    <col min="17" max="17" width="19.85546875" customWidth="1"/>
    <col min="18" max="18" width="24.140625" customWidth="1"/>
    <col min="21" max="21" width="11.42578125" style="3"/>
  </cols>
  <sheetData>
    <row r="1" spans="1:67" ht="23.25">
      <c r="A1" s="429" t="s">
        <v>199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  <c r="P1" s="430"/>
      <c r="Q1" s="430"/>
      <c r="R1" s="431"/>
      <c r="U1" s="198">
        <f t="array" ref="U1">SUM(IF(N__Session&lt;&gt;"",1/COUNTIF(N__Session,N__Session)))</f>
        <v>0</v>
      </c>
    </row>
    <row r="2" spans="1:67" ht="16.5" thickBot="1">
      <c r="A2" s="442" t="str">
        <f>IF('Suivi - Bilan'!A5="","",'Suivi - Bilan'!A5)</f>
        <v/>
      </c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4"/>
    </row>
    <row r="3" spans="1:67">
      <c r="A3" s="129"/>
      <c r="B3" s="129"/>
      <c r="C3" s="129"/>
      <c r="D3" s="129"/>
      <c r="E3" s="189"/>
      <c r="F3" s="129"/>
      <c r="G3" s="190"/>
      <c r="H3" s="445"/>
      <c r="I3" s="445"/>
      <c r="J3" s="190"/>
      <c r="K3" s="446"/>
      <c r="L3" s="446"/>
      <c r="M3" s="129"/>
      <c r="N3" s="129"/>
      <c r="O3" s="129"/>
      <c r="P3" s="129"/>
      <c r="Q3" s="129"/>
      <c r="R3" s="129"/>
    </row>
    <row r="5" spans="1:67" s="129" customFormat="1" ht="25.5" customHeight="1">
      <c r="A5" s="144" t="s">
        <v>163</v>
      </c>
      <c r="B5" s="323">
        <f>COUNTIF(A8:A38,"&lt;&gt;0")</f>
        <v>0</v>
      </c>
      <c r="C5" s="97"/>
      <c r="D5" s="97"/>
      <c r="E5" s="97"/>
      <c r="F5" s="97"/>
      <c r="G5" s="97"/>
      <c r="H5" s="97"/>
      <c r="I5" s="96"/>
      <c r="J5" s="96"/>
      <c r="K5" s="96"/>
      <c r="L5" s="96"/>
      <c r="N5" s="436" t="s">
        <v>118</v>
      </c>
      <c r="O5" s="437"/>
      <c r="P5" s="438"/>
      <c r="Q5" s="128"/>
      <c r="R5" s="128"/>
      <c r="U5" s="197"/>
    </row>
    <row r="6" spans="1:67" s="129" customFormat="1" ht="16.5" thickBot="1">
      <c r="A6" s="97"/>
      <c r="B6" s="97"/>
      <c r="C6" s="97"/>
      <c r="D6" s="97"/>
      <c r="E6" s="97"/>
      <c r="F6" s="97"/>
      <c r="G6" s="97"/>
      <c r="H6" s="97"/>
      <c r="I6" s="96"/>
      <c r="J6" s="96"/>
      <c r="K6" s="96"/>
      <c r="L6" s="96"/>
      <c r="M6" s="96"/>
      <c r="N6" s="439"/>
      <c r="O6" s="440"/>
      <c r="P6" s="441"/>
      <c r="Q6" s="128"/>
      <c r="R6" s="128"/>
      <c r="U6" s="197"/>
    </row>
    <row r="7" spans="1:67" ht="51.75" thickBot="1">
      <c r="A7" s="142" t="s">
        <v>23</v>
      </c>
      <c r="B7" s="143" t="s">
        <v>24</v>
      </c>
      <c r="C7" s="312" t="s">
        <v>169</v>
      </c>
      <c r="D7" s="312" t="s">
        <v>32</v>
      </c>
      <c r="E7" s="312" t="s">
        <v>146</v>
      </c>
      <c r="F7" s="312" t="s">
        <v>172</v>
      </c>
      <c r="G7" s="312" t="s">
        <v>115</v>
      </c>
      <c r="H7" s="312" t="s">
        <v>116</v>
      </c>
      <c r="I7" s="312" t="s">
        <v>122</v>
      </c>
      <c r="J7" s="312" t="s">
        <v>123</v>
      </c>
      <c r="K7" s="312" t="s">
        <v>17</v>
      </c>
      <c r="L7" s="312" t="s">
        <v>174</v>
      </c>
      <c r="M7" s="312" t="s">
        <v>173</v>
      </c>
      <c r="N7" s="312" t="s">
        <v>117</v>
      </c>
      <c r="O7" s="312" t="s">
        <v>119</v>
      </c>
      <c r="P7" s="312" t="s">
        <v>120</v>
      </c>
      <c r="Q7" s="312" t="s">
        <v>98</v>
      </c>
      <c r="R7" s="312" t="s">
        <v>29</v>
      </c>
      <c r="S7" s="312" t="s">
        <v>114</v>
      </c>
      <c r="U7"/>
      <c r="V7" s="3"/>
      <c r="BO7" s="116" t="s">
        <v>174</v>
      </c>
    </row>
    <row r="8" spans="1:67" ht="15.75" customHeight="1">
      <c r="A8" s="177">
        <f>IF('Infos générales'!A8="",0,'Infos générales'!A8)</f>
        <v>0</v>
      </c>
      <c r="B8" s="178">
        <f>IF('Infos générales'!B8="",0,'Infos générales'!B8)</f>
        <v>0</v>
      </c>
      <c r="C8" s="57">
        <f>IF(A8="","",'Infos générales'!J8)</f>
        <v>0</v>
      </c>
      <c r="D8" s="132"/>
      <c r="E8" s="133"/>
      <c r="F8" s="134"/>
      <c r="G8" s="135"/>
      <c r="H8" s="136"/>
      <c r="I8" s="137" t="str">
        <f t="shared" ref="I8:I16" si="0">IF(A8="","",IF(G8="","",IF(H8="","",DATEDIF(G8,H8,"d"))+1))</f>
        <v/>
      </c>
      <c r="J8" s="106" t="str">
        <f t="shared" ref="J8:J16" si="1">IF(A8="","",IF(G8="","",IF(H8="","",DATEDIF(G8,H8,"m"))+1))</f>
        <v/>
      </c>
      <c r="K8" s="138"/>
      <c r="L8" s="139"/>
      <c r="M8" s="157"/>
      <c r="N8" s="140"/>
      <c r="O8" s="244"/>
      <c r="P8" s="245"/>
      <c r="Q8" s="140"/>
      <c r="R8" s="141"/>
      <c r="S8" s="329"/>
      <c r="U8"/>
      <c r="V8" s="3"/>
      <c r="BO8" t="s">
        <v>170</v>
      </c>
    </row>
    <row r="9" spans="1:67">
      <c r="A9" s="177">
        <f>IF('Infos générales'!A9="",0,'Infos générales'!A9)</f>
        <v>0</v>
      </c>
      <c r="B9" s="178">
        <f>IF('Infos générales'!B9="",0,'Infos générales'!B9)</f>
        <v>0</v>
      </c>
      <c r="C9" s="57">
        <f>IF(A9="","",'Infos générales'!J9)</f>
        <v>0</v>
      </c>
      <c r="D9" s="179"/>
      <c r="E9" s="133"/>
      <c r="F9" s="180"/>
      <c r="G9" s="135"/>
      <c r="H9" s="136"/>
      <c r="I9" s="137" t="str">
        <f t="shared" si="0"/>
        <v/>
      </c>
      <c r="J9" s="106" t="str">
        <f t="shared" si="1"/>
        <v/>
      </c>
      <c r="K9" s="181"/>
      <c r="L9" s="182"/>
      <c r="M9" s="181"/>
      <c r="N9" s="183"/>
      <c r="O9" s="182"/>
      <c r="P9" s="246"/>
      <c r="Q9" s="61"/>
      <c r="R9" s="59"/>
      <c r="S9" s="330"/>
      <c r="U9"/>
      <c r="V9" s="3"/>
      <c r="BO9" t="s">
        <v>176</v>
      </c>
    </row>
    <row r="10" spans="1:67">
      <c r="A10" s="177">
        <f>IF('Infos générales'!A10="",0,'Infos générales'!A10)</f>
        <v>0</v>
      </c>
      <c r="B10" s="178">
        <f>IF('Infos générales'!B10="",0,'Infos générales'!B10)</f>
        <v>0</v>
      </c>
      <c r="C10" s="57">
        <f>IF(A10="","",'Infos générales'!J10)</f>
        <v>0</v>
      </c>
      <c r="D10" s="179"/>
      <c r="E10" s="133"/>
      <c r="F10" s="180"/>
      <c r="G10" s="135"/>
      <c r="H10" s="136"/>
      <c r="I10" s="137" t="str">
        <f t="shared" si="0"/>
        <v/>
      </c>
      <c r="J10" s="106" t="str">
        <f t="shared" si="1"/>
        <v/>
      </c>
      <c r="K10" s="181"/>
      <c r="L10" s="182"/>
      <c r="M10" s="181"/>
      <c r="N10" s="183"/>
      <c r="O10" s="182"/>
      <c r="P10" s="246"/>
      <c r="Q10" s="61"/>
      <c r="R10" s="59"/>
      <c r="S10" s="330"/>
      <c r="U10"/>
      <c r="V10" s="3"/>
      <c r="BO10" t="s">
        <v>175</v>
      </c>
    </row>
    <row r="11" spans="1:67">
      <c r="A11" s="177">
        <f>IF('Infos générales'!A11="",0,'Infos générales'!A11)</f>
        <v>0</v>
      </c>
      <c r="B11" s="178">
        <f>IF('Infos générales'!B11="",0,'Infos générales'!B11)</f>
        <v>0</v>
      </c>
      <c r="C11" s="57">
        <f>IF(A11="","",'Infos générales'!J11)</f>
        <v>0</v>
      </c>
      <c r="D11" s="179"/>
      <c r="E11" s="133"/>
      <c r="F11" s="180"/>
      <c r="G11" s="135"/>
      <c r="H11" s="136"/>
      <c r="I11" s="137" t="str">
        <f t="shared" si="0"/>
        <v/>
      </c>
      <c r="J11" s="106" t="str">
        <f t="shared" si="1"/>
        <v/>
      </c>
      <c r="K11" s="181"/>
      <c r="L11" s="182"/>
      <c r="M11" s="181"/>
      <c r="N11" s="183"/>
      <c r="O11" s="182"/>
      <c r="P11" s="247"/>
      <c r="Q11" s="70"/>
      <c r="R11" s="66"/>
      <c r="S11" s="331"/>
      <c r="U11"/>
      <c r="V11" s="3"/>
    </row>
    <row r="12" spans="1:67">
      <c r="A12" s="177">
        <f>IF('Infos générales'!A12="",0,'Infos générales'!A12)</f>
        <v>0</v>
      </c>
      <c r="B12" s="178">
        <f>IF('Infos générales'!B12="",0,'Infos générales'!B12)</f>
        <v>0</v>
      </c>
      <c r="C12" s="57">
        <f>IF(A12="","",'Infos générales'!J12)</f>
        <v>0</v>
      </c>
      <c r="D12" s="179"/>
      <c r="E12" s="133"/>
      <c r="F12" s="180"/>
      <c r="G12" s="135"/>
      <c r="H12" s="136"/>
      <c r="I12" s="137" t="str">
        <f t="shared" si="0"/>
        <v/>
      </c>
      <c r="J12" s="106" t="str">
        <f t="shared" si="1"/>
        <v/>
      </c>
      <c r="K12" s="181"/>
      <c r="L12" s="182"/>
      <c r="M12" s="181"/>
      <c r="N12" s="183"/>
      <c r="O12" s="182"/>
      <c r="P12" s="247"/>
      <c r="Q12" s="70"/>
      <c r="R12" s="66"/>
      <c r="S12" s="331"/>
      <c r="U12"/>
      <c r="V12" s="3"/>
    </row>
    <row r="13" spans="1:67">
      <c r="A13" s="177">
        <f>IF('Infos générales'!A13="",0,'Infos générales'!A13)</f>
        <v>0</v>
      </c>
      <c r="B13" s="178">
        <f>IF('Infos générales'!B13="",0,'Infos générales'!B13)</f>
        <v>0</v>
      </c>
      <c r="C13" s="57">
        <f>IF(A13="","",'Infos générales'!J13)</f>
        <v>0</v>
      </c>
      <c r="D13" s="179"/>
      <c r="E13" s="133"/>
      <c r="F13" s="180"/>
      <c r="G13" s="135"/>
      <c r="H13" s="136"/>
      <c r="I13" s="137" t="str">
        <f t="shared" si="0"/>
        <v/>
      </c>
      <c r="J13" s="106" t="str">
        <f t="shared" si="1"/>
        <v/>
      </c>
      <c r="K13" s="181"/>
      <c r="L13" s="182"/>
      <c r="M13" s="181"/>
      <c r="N13" s="183"/>
      <c r="O13" s="182"/>
      <c r="P13" s="247"/>
      <c r="Q13" s="70"/>
      <c r="R13" s="66"/>
      <c r="S13" s="331"/>
      <c r="U13"/>
      <c r="V13" s="3"/>
    </row>
    <row r="14" spans="1:67">
      <c r="A14" s="177">
        <f>IF('Infos générales'!A14="",0,'Infos générales'!A14)</f>
        <v>0</v>
      </c>
      <c r="B14" s="178">
        <f>IF('Infos générales'!B14="",0,'Infos générales'!B14)</f>
        <v>0</v>
      </c>
      <c r="C14" s="57">
        <f>IF(A14="","",'Infos générales'!J14)</f>
        <v>0</v>
      </c>
      <c r="D14" s="179"/>
      <c r="E14" s="133"/>
      <c r="F14" s="180"/>
      <c r="G14" s="135"/>
      <c r="H14" s="136"/>
      <c r="I14" s="137" t="str">
        <f t="shared" si="0"/>
        <v/>
      </c>
      <c r="J14" s="106" t="str">
        <f t="shared" si="1"/>
        <v/>
      </c>
      <c r="K14" s="181"/>
      <c r="L14" s="182"/>
      <c r="M14" s="181"/>
      <c r="N14" s="183"/>
      <c r="O14" s="182"/>
      <c r="P14" s="247"/>
      <c r="Q14" s="70"/>
      <c r="R14" s="66"/>
      <c r="S14" s="331"/>
      <c r="U14"/>
      <c r="V14" s="3"/>
    </row>
    <row r="15" spans="1:67">
      <c r="A15" s="177">
        <f>IF('Infos générales'!A15="",0,'Infos générales'!A15)</f>
        <v>0</v>
      </c>
      <c r="B15" s="178">
        <f>IF('Infos générales'!B15="",0,'Infos générales'!B15)</f>
        <v>0</v>
      </c>
      <c r="C15" s="57">
        <f>IF(A15="","",'Infos générales'!J15)</f>
        <v>0</v>
      </c>
      <c r="D15" s="179"/>
      <c r="E15" s="133"/>
      <c r="F15" s="180"/>
      <c r="G15" s="135"/>
      <c r="H15" s="136"/>
      <c r="I15" s="137" t="str">
        <f t="shared" si="0"/>
        <v/>
      </c>
      <c r="J15" s="106" t="str">
        <f t="shared" si="1"/>
        <v/>
      </c>
      <c r="K15" s="181"/>
      <c r="L15" s="182"/>
      <c r="M15" s="181"/>
      <c r="N15" s="183"/>
      <c r="O15" s="182"/>
      <c r="P15" s="247"/>
      <c r="Q15" s="70"/>
      <c r="R15" s="66"/>
      <c r="S15" s="331"/>
      <c r="U15"/>
      <c r="V15" s="3"/>
    </row>
    <row r="16" spans="1:67">
      <c r="A16" s="177">
        <f>IF('Infos générales'!A16="",0,'Infos générales'!A16)</f>
        <v>0</v>
      </c>
      <c r="B16" s="178">
        <f>IF('Infos générales'!B16="",0,'Infos générales'!B16)</f>
        <v>0</v>
      </c>
      <c r="C16" s="57">
        <f>IF(A16="","",'Infos générales'!J16)</f>
        <v>0</v>
      </c>
      <c r="D16" s="179"/>
      <c r="E16" s="133"/>
      <c r="F16" s="180"/>
      <c r="G16" s="135"/>
      <c r="H16" s="136"/>
      <c r="I16" s="137" t="str">
        <f t="shared" si="0"/>
        <v/>
      </c>
      <c r="J16" s="106" t="str">
        <f t="shared" si="1"/>
        <v/>
      </c>
      <c r="K16" s="181"/>
      <c r="L16" s="182"/>
      <c r="M16" s="181"/>
      <c r="N16" s="183"/>
      <c r="O16" s="182"/>
      <c r="P16" s="246"/>
      <c r="Q16" s="61"/>
      <c r="R16" s="59"/>
      <c r="S16" s="330"/>
      <c r="U16"/>
      <c r="V16" s="3"/>
    </row>
    <row r="17" spans="1:22">
      <c r="A17" s="177">
        <f>IF('Infos générales'!A17="",0,'Infos générales'!A17)</f>
        <v>0</v>
      </c>
      <c r="B17" s="178">
        <f>IF('Infos générales'!B17="",0,'Infos générales'!B17)</f>
        <v>0</v>
      </c>
      <c r="C17" s="57">
        <f>IF(A17="","",'Infos générales'!J17)</f>
        <v>0</v>
      </c>
      <c r="D17" s="179"/>
      <c r="E17" s="133"/>
      <c r="F17" s="180"/>
      <c r="G17" s="135"/>
      <c r="H17" s="136"/>
      <c r="I17" s="137" t="str">
        <f t="shared" ref="I17:I38" si="2">IF(A17="","",IF(G17="","",IF(H17="","",DATEDIF(G17,H17,"d"))+1))</f>
        <v/>
      </c>
      <c r="J17" s="106" t="str">
        <f t="shared" ref="J17:J38" si="3">IF(A17="","",IF(G17="","",IF(H17="","",DATEDIF(G17,H17,"m"))+1))</f>
        <v/>
      </c>
      <c r="K17" s="181"/>
      <c r="L17" s="182"/>
      <c r="M17" s="181"/>
      <c r="N17" s="183"/>
      <c r="O17" s="182"/>
      <c r="P17" s="247"/>
      <c r="Q17" s="70"/>
      <c r="R17" s="66"/>
      <c r="S17" s="331"/>
      <c r="U17"/>
      <c r="V17" s="3"/>
    </row>
    <row r="18" spans="1:22">
      <c r="A18" s="177">
        <f>IF('Infos générales'!A18="",0,'Infos générales'!A18)</f>
        <v>0</v>
      </c>
      <c r="B18" s="178">
        <f>IF('Infos générales'!B18="",0,'Infos générales'!B18)</f>
        <v>0</v>
      </c>
      <c r="C18" s="57">
        <f>IF(A18="","",'Infos générales'!J18)</f>
        <v>0</v>
      </c>
      <c r="D18" s="179"/>
      <c r="E18" s="133"/>
      <c r="F18" s="180"/>
      <c r="G18" s="135"/>
      <c r="H18" s="136"/>
      <c r="I18" s="137" t="str">
        <f t="shared" si="2"/>
        <v/>
      </c>
      <c r="J18" s="106" t="str">
        <f t="shared" si="3"/>
        <v/>
      </c>
      <c r="K18" s="181"/>
      <c r="L18" s="182"/>
      <c r="M18" s="181"/>
      <c r="N18" s="183"/>
      <c r="O18" s="182"/>
      <c r="P18" s="247"/>
      <c r="Q18" s="70"/>
      <c r="R18" s="66"/>
      <c r="S18" s="331"/>
      <c r="U18"/>
      <c r="V18" s="3"/>
    </row>
    <row r="19" spans="1:22">
      <c r="A19" s="177">
        <f>IF('Infos générales'!A19="",0,'Infos générales'!A19)</f>
        <v>0</v>
      </c>
      <c r="B19" s="178">
        <f>IF('Infos générales'!B19="",0,'Infos générales'!B19)</f>
        <v>0</v>
      </c>
      <c r="C19" s="57">
        <f>IF(A19="","",'Infos générales'!J19)</f>
        <v>0</v>
      </c>
      <c r="D19" s="179"/>
      <c r="E19" s="133"/>
      <c r="F19" s="180"/>
      <c r="G19" s="135"/>
      <c r="H19" s="136"/>
      <c r="I19" s="137" t="str">
        <f t="shared" si="2"/>
        <v/>
      </c>
      <c r="J19" s="106" t="str">
        <f t="shared" si="3"/>
        <v/>
      </c>
      <c r="K19" s="181"/>
      <c r="L19" s="182"/>
      <c r="M19" s="181"/>
      <c r="N19" s="183"/>
      <c r="O19" s="182"/>
      <c r="P19" s="247"/>
      <c r="Q19" s="70"/>
      <c r="R19" s="66"/>
      <c r="S19" s="331"/>
      <c r="U19"/>
      <c r="V19" s="3"/>
    </row>
    <row r="20" spans="1:22">
      <c r="A20" s="177">
        <f>IF('Infos générales'!A20="",0,'Infos générales'!A20)</f>
        <v>0</v>
      </c>
      <c r="B20" s="178">
        <f>IF('Infos générales'!B20="",0,'Infos générales'!B20)</f>
        <v>0</v>
      </c>
      <c r="C20" s="57">
        <f>IF(A20="","",'Infos générales'!J20)</f>
        <v>0</v>
      </c>
      <c r="D20" s="184"/>
      <c r="E20" s="187"/>
      <c r="F20" s="180"/>
      <c r="G20" s="135"/>
      <c r="H20" s="136"/>
      <c r="I20" s="137" t="str">
        <f t="shared" si="2"/>
        <v/>
      </c>
      <c r="J20" s="106" t="str">
        <f t="shared" si="3"/>
        <v/>
      </c>
      <c r="K20" s="181"/>
      <c r="L20" s="182"/>
      <c r="M20" s="181"/>
      <c r="N20" s="183"/>
      <c r="O20" s="182"/>
      <c r="P20" s="247"/>
      <c r="Q20" s="70"/>
      <c r="R20" s="66"/>
      <c r="S20" s="331"/>
      <c r="U20"/>
      <c r="V20" s="3"/>
    </row>
    <row r="21" spans="1:22">
      <c r="A21" s="177">
        <f>IF('Infos générales'!A21="",0,'Infos générales'!A21)</f>
        <v>0</v>
      </c>
      <c r="B21" s="178">
        <f>IF('Infos générales'!B21="",0,'Infos générales'!B21)</f>
        <v>0</v>
      </c>
      <c r="C21" s="57">
        <f>IF(A21="","",'Infos générales'!J21)</f>
        <v>0</v>
      </c>
      <c r="D21" s="184"/>
      <c r="E21" s="187"/>
      <c r="F21" s="180"/>
      <c r="G21" s="135"/>
      <c r="H21" s="136"/>
      <c r="I21" s="137" t="str">
        <f t="shared" si="2"/>
        <v/>
      </c>
      <c r="J21" s="106" t="str">
        <f t="shared" si="3"/>
        <v/>
      </c>
      <c r="K21" s="188"/>
      <c r="L21" s="182"/>
      <c r="M21" s="188"/>
      <c r="N21" s="185"/>
      <c r="O21" s="186"/>
      <c r="P21" s="247"/>
      <c r="Q21" s="70"/>
      <c r="R21" s="66"/>
      <c r="S21" s="331"/>
      <c r="U21"/>
      <c r="V21" s="3"/>
    </row>
    <row r="22" spans="1:22">
      <c r="A22" s="177">
        <f>IF('Infos générales'!A22="",0,'Infos générales'!A22)</f>
        <v>0</v>
      </c>
      <c r="B22" s="178">
        <f>IF('Infos générales'!B22="",0,'Infos générales'!B22)</f>
        <v>0</v>
      </c>
      <c r="C22" s="57">
        <f>IF(A22="","",'Infos générales'!J22)</f>
        <v>0</v>
      </c>
      <c r="D22" s="184"/>
      <c r="E22" s="187"/>
      <c r="F22" s="180"/>
      <c r="G22" s="135"/>
      <c r="H22" s="136"/>
      <c r="I22" s="137" t="str">
        <f t="shared" si="2"/>
        <v/>
      </c>
      <c r="J22" s="106" t="str">
        <f t="shared" si="3"/>
        <v/>
      </c>
      <c r="K22" s="188"/>
      <c r="L22" s="182"/>
      <c r="M22" s="188"/>
      <c r="N22" s="185"/>
      <c r="O22" s="186"/>
      <c r="P22" s="247"/>
      <c r="Q22" s="70"/>
      <c r="R22" s="66"/>
      <c r="S22" s="331"/>
      <c r="U22"/>
      <c r="V22" s="3"/>
    </row>
    <row r="23" spans="1:22">
      <c r="A23" s="177">
        <f>IF('Infos générales'!A23="",0,'Infos générales'!A23)</f>
        <v>0</v>
      </c>
      <c r="B23" s="178">
        <f>IF('Infos générales'!B23="",0,'Infos générales'!B23)</f>
        <v>0</v>
      </c>
      <c r="C23" s="57">
        <f>IF(A23="","",'Infos générales'!J23)</f>
        <v>0</v>
      </c>
      <c r="D23" s="184"/>
      <c r="E23" s="187"/>
      <c r="F23" s="180"/>
      <c r="G23" s="135"/>
      <c r="H23" s="136"/>
      <c r="I23" s="137" t="str">
        <f t="shared" si="2"/>
        <v/>
      </c>
      <c r="J23" s="106" t="str">
        <f t="shared" si="3"/>
        <v/>
      </c>
      <c r="K23" s="188"/>
      <c r="L23" s="182"/>
      <c r="M23" s="188"/>
      <c r="N23" s="185"/>
      <c r="O23" s="186"/>
      <c r="P23" s="247"/>
      <c r="Q23" s="70"/>
      <c r="R23" s="66"/>
      <c r="S23" s="331"/>
      <c r="U23"/>
      <c r="V23" s="3"/>
    </row>
    <row r="24" spans="1:22">
      <c r="A24" s="177">
        <f>IF('Infos générales'!A24="",0,'Infos générales'!A24)</f>
        <v>0</v>
      </c>
      <c r="B24" s="178">
        <f>IF('Infos générales'!B24="",0,'Infos générales'!B24)</f>
        <v>0</v>
      </c>
      <c r="C24" s="57">
        <f>IF(A24="","",'Infos générales'!J24)</f>
        <v>0</v>
      </c>
      <c r="D24" s="184"/>
      <c r="E24" s="187"/>
      <c r="F24" s="180"/>
      <c r="G24" s="135"/>
      <c r="H24" s="136"/>
      <c r="I24" s="137" t="str">
        <f t="shared" si="2"/>
        <v/>
      </c>
      <c r="J24" s="106" t="str">
        <f t="shared" si="3"/>
        <v/>
      </c>
      <c r="K24" s="188"/>
      <c r="L24" s="182"/>
      <c r="M24" s="188"/>
      <c r="N24" s="185"/>
      <c r="O24" s="186"/>
      <c r="P24" s="247"/>
      <c r="Q24" s="70"/>
      <c r="R24" s="66"/>
      <c r="S24" s="331"/>
      <c r="U24"/>
      <c r="V24" s="3"/>
    </row>
    <row r="25" spans="1:22">
      <c r="A25" s="177">
        <f>IF('Infos générales'!A25="",0,'Infos générales'!A25)</f>
        <v>0</v>
      </c>
      <c r="B25" s="178">
        <f>IF('Infos générales'!B25="",0,'Infos générales'!B25)</f>
        <v>0</v>
      </c>
      <c r="C25" s="57">
        <f>IF(A25="","",'Infos générales'!J25)</f>
        <v>0</v>
      </c>
      <c r="D25" s="184"/>
      <c r="E25" s="187"/>
      <c r="F25" s="180"/>
      <c r="G25" s="135"/>
      <c r="H25" s="136"/>
      <c r="I25" s="137" t="str">
        <f t="shared" si="2"/>
        <v/>
      </c>
      <c r="J25" s="106" t="str">
        <f t="shared" si="3"/>
        <v/>
      </c>
      <c r="K25" s="188"/>
      <c r="L25" s="182"/>
      <c r="M25" s="188"/>
      <c r="N25" s="185"/>
      <c r="O25" s="186"/>
      <c r="P25" s="247"/>
      <c r="Q25" s="70"/>
      <c r="R25" s="66"/>
      <c r="S25" s="331"/>
      <c r="U25"/>
      <c r="V25" s="3"/>
    </row>
    <row r="26" spans="1:22">
      <c r="A26" s="177">
        <f>IF('Infos générales'!A26="",0,'Infos générales'!A26)</f>
        <v>0</v>
      </c>
      <c r="B26" s="178">
        <f>IF('Infos générales'!B26="",0,'Infos générales'!B26)</f>
        <v>0</v>
      </c>
      <c r="C26" s="57">
        <f>IF(A26="","",'Infos générales'!J26)</f>
        <v>0</v>
      </c>
      <c r="D26" s="184"/>
      <c r="E26" s="187"/>
      <c r="F26" s="180"/>
      <c r="G26" s="135"/>
      <c r="H26" s="136"/>
      <c r="I26" s="137" t="str">
        <f t="shared" si="2"/>
        <v/>
      </c>
      <c r="J26" s="106" t="str">
        <f t="shared" si="3"/>
        <v/>
      </c>
      <c r="K26" s="188"/>
      <c r="L26" s="182"/>
      <c r="M26" s="188"/>
      <c r="N26" s="185"/>
      <c r="O26" s="186"/>
      <c r="P26" s="247"/>
      <c r="Q26" s="70"/>
      <c r="R26" s="66"/>
      <c r="S26" s="331"/>
      <c r="U26"/>
      <c r="V26" s="3"/>
    </row>
    <row r="27" spans="1:22">
      <c r="A27" s="177">
        <f>IF('Infos générales'!A27="",0,'Infos générales'!A27)</f>
        <v>0</v>
      </c>
      <c r="B27" s="178">
        <f>IF('Infos générales'!B27="",0,'Infos générales'!B27)</f>
        <v>0</v>
      </c>
      <c r="C27" s="57">
        <f>IF(A27="","",'Infos générales'!J27)</f>
        <v>0</v>
      </c>
      <c r="D27" s="184"/>
      <c r="E27" s="187"/>
      <c r="F27" s="180"/>
      <c r="G27" s="135"/>
      <c r="H27" s="136"/>
      <c r="I27" s="137" t="str">
        <f>IF(A27="","",IF(G27="","",IF(H27="","",DATEDIF(G27,H27,"d"))+1))</f>
        <v/>
      </c>
      <c r="J27" s="106" t="str">
        <f>IF(A27="","",IF(G27="","",IF(H27="","",DATEDIF(G27,H27,"m"))+1))</f>
        <v/>
      </c>
      <c r="K27" s="188"/>
      <c r="L27" s="182"/>
      <c r="M27" s="188"/>
      <c r="N27" s="185"/>
      <c r="O27" s="186"/>
      <c r="P27" s="247"/>
      <c r="Q27" s="70"/>
      <c r="R27" s="66"/>
      <c r="S27" s="331"/>
      <c r="U27"/>
      <c r="V27" s="3"/>
    </row>
    <row r="28" spans="1:22">
      <c r="A28" s="177">
        <f>IF('Infos générales'!A28="",0,'Infos générales'!A28)</f>
        <v>0</v>
      </c>
      <c r="B28" s="178">
        <f>IF('Infos générales'!B28="",0,'Infos générales'!B28)</f>
        <v>0</v>
      </c>
      <c r="C28" s="57">
        <f>IF(A28="","",'Infos générales'!J28)</f>
        <v>0</v>
      </c>
      <c r="D28" s="184"/>
      <c r="E28" s="187"/>
      <c r="F28" s="180"/>
      <c r="G28" s="135"/>
      <c r="H28" s="136"/>
      <c r="I28" s="137" t="str">
        <f t="shared" ref="I28:I36" si="4">IF(A28="","",IF(G28="","",IF(H28="","",DATEDIF(G28,H28,"d"))+1))</f>
        <v/>
      </c>
      <c r="J28" s="106" t="str">
        <f t="shared" ref="J28:J36" si="5">IF(A28="","",IF(G28="","",IF(H28="","",DATEDIF(G28,H28,"m"))+1))</f>
        <v/>
      </c>
      <c r="K28" s="188"/>
      <c r="L28" s="182"/>
      <c r="M28" s="188"/>
      <c r="N28" s="185"/>
      <c r="O28" s="186"/>
      <c r="P28" s="247"/>
      <c r="Q28" s="70"/>
      <c r="R28" s="66"/>
      <c r="S28" s="331"/>
      <c r="U28"/>
      <c r="V28" s="3"/>
    </row>
    <row r="29" spans="1:22">
      <c r="A29" s="177">
        <f>IF('Infos générales'!A29="",0,'Infos générales'!A29)</f>
        <v>0</v>
      </c>
      <c r="B29" s="178">
        <f>IF('Infos générales'!B29="",0,'Infos générales'!B29)</f>
        <v>0</v>
      </c>
      <c r="C29" s="57">
        <f>IF(A29="","",'Infos générales'!J29)</f>
        <v>0</v>
      </c>
      <c r="D29" s="184"/>
      <c r="E29" s="187"/>
      <c r="F29" s="180"/>
      <c r="G29" s="135"/>
      <c r="H29" s="136"/>
      <c r="I29" s="137" t="str">
        <f t="shared" si="4"/>
        <v/>
      </c>
      <c r="J29" s="106" t="str">
        <f t="shared" si="5"/>
        <v/>
      </c>
      <c r="K29" s="188"/>
      <c r="L29" s="182"/>
      <c r="M29" s="188"/>
      <c r="N29" s="185"/>
      <c r="O29" s="186"/>
      <c r="P29" s="247"/>
      <c r="Q29" s="70"/>
      <c r="R29" s="66"/>
      <c r="S29" s="331"/>
      <c r="U29"/>
      <c r="V29" s="3"/>
    </row>
    <row r="30" spans="1:22">
      <c r="A30" s="177">
        <f>IF('Infos générales'!A30="",0,'Infos générales'!A30)</f>
        <v>0</v>
      </c>
      <c r="B30" s="178">
        <f>IF('Infos générales'!B30="",0,'Infos générales'!B30)</f>
        <v>0</v>
      </c>
      <c r="C30" s="57">
        <f>IF(A30="","",'Infos générales'!J30)</f>
        <v>0</v>
      </c>
      <c r="D30" s="184"/>
      <c r="E30" s="187"/>
      <c r="F30" s="180"/>
      <c r="G30" s="135"/>
      <c r="H30" s="136"/>
      <c r="I30" s="137" t="str">
        <f t="shared" si="4"/>
        <v/>
      </c>
      <c r="J30" s="106" t="str">
        <f t="shared" si="5"/>
        <v/>
      </c>
      <c r="K30" s="188"/>
      <c r="L30" s="182"/>
      <c r="M30" s="188"/>
      <c r="N30" s="185"/>
      <c r="O30" s="186"/>
      <c r="P30" s="247"/>
      <c r="Q30" s="70"/>
      <c r="R30" s="66"/>
      <c r="S30" s="331"/>
      <c r="U30"/>
      <c r="V30" s="3"/>
    </row>
    <row r="31" spans="1:22">
      <c r="A31" s="177">
        <f>IF('Infos générales'!A31="",0,'Infos générales'!A31)</f>
        <v>0</v>
      </c>
      <c r="B31" s="178">
        <f>IF('Infos générales'!B31="",0,'Infos générales'!B31)</f>
        <v>0</v>
      </c>
      <c r="C31" s="57">
        <f>IF(A31="","",'Infos générales'!J31)</f>
        <v>0</v>
      </c>
      <c r="D31" s="184"/>
      <c r="E31" s="187"/>
      <c r="F31" s="180"/>
      <c r="G31" s="135"/>
      <c r="H31" s="136"/>
      <c r="I31" s="137" t="str">
        <f t="shared" si="4"/>
        <v/>
      </c>
      <c r="J31" s="106"/>
      <c r="K31" s="188"/>
      <c r="L31" s="182"/>
      <c r="M31" s="188"/>
      <c r="N31" s="185"/>
      <c r="O31" s="186"/>
      <c r="P31" s="247"/>
      <c r="Q31" s="70"/>
      <c r="R31" s="66"/>
      <c r="S31" s="331"/>
      <c r="U31"/>
      <c r="V31" s="3"/>
    </row>
    <row r="32" spans="1:22">
      <c r="A32" s="177">
        <f>IF('Infos générales'!A32="",0,'Infos générales'!A32)</f>
        <v>0</v>
      </c>
      <c r="B32" s="178">
        <f>IF('Infos générales'!B32="",0,'Infos générales'!B32)</f>
        <v>0</v>
      </c>
      <c r="C32" s="57">
        <f>IF(A32="","",'Infos générales'!J32)</f>
        <v>0</v>
      </c>
      <c r="D32" s="184"/>
      <c r="E32" s="187"/>
      <c r="F32" s="180"/>
      <c r="G32" s="135"/>
      <c r="H32" s="136"/>
      <c r="I32" s="137" t="str">
        <f t="shared" si="4"/>
        <v/>
      </c>
      <c r="J32" s="106" t="str">
        <f t="shared" si="5"/>
        <v/>
      </c>
      <c r="K32" s="188"/>
      <c r="L32" s="182"/>
      <c r="M32" s="188"/>
      <c r="N32" s="185"/>
      <c r="O32" s="186"/>
      <c r="P32" s="247"/>
      <c r="Q32" s="70"/>
      <c r="R32" s="66"/>
      <c r="S32" s="331"/>
      <c r="U32"/>
      <c r="V32" s="3"/>
    </row>
    <row r="33" spans="1:22">
      <c r="A33" s="177">
        <f>IF('Infos générales'!A33="",0,'Infos générales'!A33)</f>
        <v>0</v>
      </c>
      <c r="B33" s="178">
        <f>IF('Infos générales'!B33="",0,'Infos générales'!B33)</f>
        <v>0</v>
      </c>
      <c r="C33" s="57">
        <f>IF(A33="","",'Infos générales'!J33)</f>
        <v>0</v>
      </c>
      <c r="D33" s="184"/>
      <c r="E33" s="187"/>
      <c r="F33" s="180"/>
      <c r="G33" s="135"/>
      <c r="H33" s="136"/>
      <c r="I33" s="137" t="str">
        <f t="shared" si="4"/>
        <v/>
      </c>
      <c r="J33" s="106" t="str">
        <f t="shared" si="5"/>
        <v/>
      </c>
      <c r="K33" s="188"/>
      <c r="L33" s="182"/>
      <c r="M33" s="188"/>
      <c r="N33" s="185"/>
      <c r="O33" s="186"/>
      <c r="P33" s="247"/>
      <c r="Q33" s="70"/>
      <c r="R33" s="66"/>
      <c r="S33" s="331"/>
      <c r="U33"/>
      <c r="V33" s="3"/>
    </row>
    <row r="34" spans="1:22">
      <c r="A34" s="177">
        <f>IF('Infos générales'!A34="",0,'Infos générales'!A34)</f>
        <v>0</v>
      </c>
      <c r="B34" s="178">
        <f>IF('Infos générales'!B34="",0,'Infos générales'!B34)</f>
        <v>0</v>
      </c>
      <c r="C34" s="57">
        <f>IF(A34="","",'Infos générales'!J34)</f>
        <v>0</v>
      </c>
      <c r="D34" s="184"/>
      <c r="E34" s="187"/>
      <c r="F34" s="180"/>
      <c r="G34" s="135"/>
      <c r="H34" s="136"/>
      <c r="I34" s="137" t="str">
        <f t="shared" si="4"/>
        <v/>
      </c>
      <c r="J34" s="106" t="str">
        <f t="shared" si="5"/>
        <v/>
      </c>
      <c r="K34" s="188"/>
      <c r="L34" s="182"/>
      <c r="M34" s="188"/>
      <c r="N34" s="185"/>
      <c r="O34" s="186"/>
      <c r="P34" s="247"/>
      <c r="Q34" s="70"/>
      <c r="R34" s="66"/>
      <c r="S34" s="331"/>
      <c r="U34"/>
      <c r="V34" s="3"/>
    </row>
    <row r="35" spans="1:22">
      <c r="A35" s="177">
        <f>IF('Infos générales'!A35="",0,'Infos générales'!A35)</f>
        <v>0</v>
      </c>
      <c r="B35" s="178">
        <f>IF('Infos générales'!B35="",0,'Infos générales'!B35)</f>
        <v>0</v>
      </c>
      <c r="C35" s="57">
        <f>IF(A35="","",'Infos générales'!J35)</f>
        <v>0</v>
      </c>
      <c r="D35" s="184"/>
      <c r="E35" s="187"/>
      <c r="F35" s="180"/>
      <c r="G35" s="135"/>
      <c r="H35" s="136"/>
      <c r="I35" s="137" t="str">
        <f t="shared" si="4"/>
        <v/>
      </c>
      <c r="J35" s="106" t="str">
        <f t="shared" si="5"/>
        <v/>
      </c>
      <c r="K35" s="188"/>
      <c r="L35" s="182"/>
      <c r="M35" s="188"/>
      <c r="N35" s="185"/>
      <c r="O35" s="186"/>
      <c r="P35" s="247"/>
      <c r="Q35" s="70"/>
      <c r="R35" s="66"/>
      <c r="S35" s="331"/>
      <c r="U35"/>
      <c r="V35" s="3"/>
    </row>
    <row r="36" spans="1:22">
      <c r="A36" s="177">
        <f>IF('Infos générales'!A36="",0,'Infos générales'!A36)</f>
        <v>0</v>
      </c>
      <c r="B36" s="178">
        <f>IF('Infos générales'!B36="",0,'Infos générales'!B36)</f>
        <v>0</v>
      </c>
      <c r="C36" s="57">
        <f>IF(A36="","",'Infos générales'!J36)</f>
        <v>0</v>
      </c>
      <c r="D36" s="184"/>
      <c r="E36" s="187"/>
      <c r="F36" s="180"/>
      <c r="G36" s="135"/>
      <c r="H36" s="136"/>
      <c r="I36" s="137" t="str">
        <f t="shared" si="4"/>
        <v/>
      </c>
      <c r="J36" s="106" t="str">
        <f t="shared" si="5"/>
        <v/>
      </c>
      <c r="K36" s="188"/>
      <c r="L36" s="182"/>
      <c r="M36" s="188"/>
      <c r="N36" s="185"/>
      <c r="O36" s="186"/>
      <c r="P36" s="247"/>
      <c r="Q36" s="70"/>
      <c r="R36" s="66"/>
      <c r="S36" s="331"/>
      <c r="U36"/>
      <c r="V36" s="3"/>
    </row>
    <row r="37" spans="1:22">
      <c r="A37" s="130">
        <f>IF('Infos générales'!A37="",0,'Infos générales'!A37)</f>
        <v>0</v>
      </c>
      <c r="B37" s="131">
        <f>IF('Infos générales'!B37="",0,'Infos générales'!B37)</f>
        <v>0</v>
      </c>
      <c r="C37" s="57">
        <f>IF(A37="","",'Infos générales'!J37)</f>
        <v>0</v>
      </c>
      <c r="D37" s="67"/>
      <c r="E37" s="68"/>
      <c r="F37" s="94"/>
      <c r="G37" s="135"/>
      <c r="H37" s="136"/>
      <c r="I37" s="137" t="str">
        <f t="shared" si="2"/>
        <v/>
      </c>
      <c r="J37" s="106" t="str">
        <f t="shared" si="3"/>
        <v/>
      </c>
      <c r="K37" s="69"/>
      <c r="L37" s="60"/>
      <c r="M37" s="69"/>
      <c r="N37" s="70"/>
      <c r="O37" s="71"/>
      <c r="P37" s="248"/>
      <c r="Q37" s="70"/>
      <c r="R37" s="66"/>
      <c r="S37" s="331"/>
      <c r="U37"/>
      <c r="V37" s="3"/>
    </row>
    <row r="38" spans="1:22" ht="13.5" thickBot="1">
      <c r="A38" s="150">
        <f>IF('Infos générales'!A38="",0,'Infos générales'!A38)</f>
        <v>0</v>
      </c>
      <c r="B38" s="151">
        <f>IF('Infos générales'!B38="",0,'Infos générales'!B38)</f>
        <v>0</v>
      </c>
      <c r="C38" s="156">
        <f>IF(A38="","",'Infos générales'!J38)</f>
        <v>0</v>
      </c>
      <c r="D38" s="115"/>
      <c r="E38" s="114"/>
      <c r="F38" s="113"/>
      <c r="G38" s="325"/>
      <c r="H38" s="326"/>
      <c r="I38" s="152" t="str">
        <f t="shared" si="2"/>
        <v/>
      </c>
      <c r="J38" s="158" t="str">
        <f t="shared" si="3"/>
        <v/>
      </c>
      <c r="K38" s="111"/>
      <c r="L38" s="153"/>
      <c r="M38" s="111"/>
      <c r="N38" s="154"/>
      <c r="O38" s="155"/>
      <c r="P38" s="249"/>
      <c r="Q38" s="154"/>
      <c r="R38" s="156"/>
      <c r="S38" s="332"/>
      <c r="U38"/>
      <c r="V38" s="3"/>
    </row>
    <row r="39" spans="1:22" s="72" customFormat="1" ht="13.5" thickBot="1">
      <c r="A39" s="309">
        <f>SUBTOTAL(101,A8:A38)</f>
        <v>0</v>
      </c>
      <c r="B39" s="310"/>
      <c r="C39" s="311">
        <f>SUBTOTAL(109,C8:C38)</f>
        <v>0</v>
      </c>
      <c r="D39" s="223"/>
      <c r="E39" s="145">
        <f>SUBTOTAL(103,E8:E38)</f>
        <v>0</v>
      </c>
      <c r="F39" s="101">
        <f>SUBTOTAL(103,F8:F38)</f>
        <v>0</v>
      </c>
      <c r="G39" s="146">
        <f>SUBTOTAL(103,G8:G38)</f>
        <v>0</v>
      </c>
      <c r="H39" s="147"/>
      <c r="I39" s="313" t="e">
        <f>SUBTOTAL(101,I8:I38)</f>
        <v>#DIV/0!</v>
      </c>
      <c r="J39" s="314" t="e">
        <f>SUBTOTAL(101,J8:J38)</f>
        <v>#DIV/0!</v>
      </c>
      <c r="K39" s="148" t="e">
        <f>SUBTOTAL(101,K8:K38)</f>
        <v>#DIV/0!</v>
      </c>
      <c r="L39" s="199">
        <f>SUBTOTAL(102,L8:L38)</f>
        <v>0</v>
      </c>
      <c r="M39" s="148" t="e">
        <f>SUBTOTAL(101,M8:M38)</f>
        <v>#DIV/0!</v>
      </c>
      <c r="N39" s="149">
        <f>SUBTOTAL(109,N8:N38)</f>
        <v>0</v>
      </c>
      <c r="O39" s="196" t="e">
        <f>SUBTOTAL(101,O8:O38)</f>
        <v>#DIV/0!</v>
      </c>
      <c r="P39" s="148">
        <f>SUBTOTAL(103,P8:P38)</f>
        <v>0</v>
      </c>
      <c r="Q39" s="149">
        <f>SUBTOTAL(109,Q8:Q38)</f>
        <v>0</v>
      </c>
      <c r="R39" s="103">
        <f>SUBTOTAL(103,R8:R38)</f>
        <v>0</v>
      </c>
      <c r="S39" s="333">
        <f>SUBTOTAL(103,S8:S38)</f>
        <v>0</v>
      </c>
      <c r="V39" s="104"/>
    </row>
    <row r="42" spans="1:22">
      <c r="O42" s="3" t="e">
        <f>AVERAGE(O8:O38)</f>
        <v>#DIV/0!</v>
      </c>
    </row>
  </sheetData>
  <sheetProtection autoFilter="0"/>
  <autoFilter ref="A7:B38"/>
  <mergeCells count="5">
    <mergeCell ref="N5:P6"/>
    <mergeCell ref="A1:R1"/>
    <mergeCell ref="A2:R2"/>
    <mergeCell ref="H3:I3"/>
    <mergeCell ref="K3:L3"/>
  </mergeCells>
  <phoneticPr fontId="5" type="noConversion"/>
  <conditionalFormatting sqref="A8:B39 C8:C38">
    <cfRule type="cellIs" dxfId="116" priority="1" stopIfTrue="1" operator="equal">
      <formula>0</formula>
    </cfRule>
  </conditionalFormatting>
  <conditionalFormatting sqref="I8:I38">
    <cfRule type="expression" priority="2" stopIfTrue="1">
      <formula>ESTERREUR+$I$8</formula>
    </cfRule>
  </conditionalFormatting>
  <dataValidations count="8">
    <dataValidation type="custom" showInputMessage="1" showErrorMessage="1" sqref="N5 B5 D7:S7 A6:B7 C6:M6 Q6:R6">
      <formula1>"&lt;&gt;"</formula1>
    </dataValidation>
    <dataValidation type="custom" allowBlank="1" showInputMessage="1" showErrorMessage="1" sqref="U1 H3:I3 C7 A8:B38 I8:J38">
      <formula1>"&lt;&gt;"</formula1>
    </dataValidation>
    <dataValidation showInputMessage="1" showErrorMessage="1" sqref="C5:L5 Q5:IV5 A5 E8:E38"/>
    <dataValidation type="list" allowBlank="1" showInputMessage="1" showErrorMessage="1" sqref="Q8:Q38">
      <formula1>validation</formula1>
    </dataValidation>
    <dataValidation type="list" allowBlank="1" showInputMessage="1" showErrorMessage="1" sqref="F8:F38">
      <formula1>Validation_attendue</formula1>
    </dataValidation>
    <dataValidation type="list" allowBlank="1" showInputMessage="1" showErrorMessage="1" sqref="S8:S38 P8:P38">
      <formula1>Motifs_sorties_et_abandons</formula1>
    </dataValidation>
    <dataValidation type="list" allowBlank="1" showInputMessage="1" showErrorMessage="1" sqref="L8:L38">
      <formula1>Rému</formula1>
    </dataValidation>
    <dataValidation type="list" showInputMessage="1" showErrorMessage="1" sqref="R8:R38">
      <formula1>Motifs_de_validation_partielle</formula1>
    </dataValidation>
  </dataValidations>
  <printOptions horizontalCentered="1" verticalCentered="1"/>
  <pageMargins left="0.43307086614173229" right="0.35433070866141736" top="0.59055118110236227" bottom="0.55118110236220474" header="0.39370078740157483" footer="0.27559055118110237"/>
  <pageSetup paperSize="9" scale="48" orientation="landscape" r:id="rId1"/>
  <headerFooter alignWithMargins="0">
    <oddHeader>&amp;L&amp;G&amp;R&amp;G</oddHeader>
    <oddFooter>&amp;R&amp;"Arial,Italique"&amp;8Page &amp;P/&amp;N</oddFooter>
  </headerFooter>
  <ignoredErrors>
    <ignoredError sqref="J37:J38 I37:I38 J17:J26 I17:I26 I8:I16 I27:I36 J8:J16 J27:J30 J32:J36" unlockedFormula="1" emptyCellReference="1" listDataValidation="1"/>
    <ignoredError sqref="C24:C31 A9:B16 C32:C36 C17:C23 A27:B31 A24:B26 A37:B38 C37:C38 A17:B23 A32:B36 C10:C16" unlockedFormula="1" emptyCellReference="1"/>
    <ignoredError sqref="P34:P38 S34:S38 O7 P7 R7:R8 S7 Q7 Q34:Q38 R27:R33 R21:R26 R34:R38 O34:O38 R9:R11 R12:R20 K7 D7:I7 M7" listDataValidation="1"/>
    <ignoredError sqref="O42" evalError="1" emptyCellReference="1"/>
    <ignoredError sqref="B5 A39" unlockedFormula="1"/>
    <ignoredError sqref="A2" emptyCellReference="1"/>
  </ignoredErrors>
  <legacyDrawing r:id="rId2"/>
  <legacyDrawingHF r:id="rId3"/>
  <tableParts count="2">
    <tablePart r:id="rId4"/>
    <tablePart r:id="rId5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 codeName="Feuil6" enableFormatConditionsCalculation="0">
    <tabColor indexed="12"/>
    <pageSetUpPr fitToPage="1"/>
  </sheetPr>
  <dimension ref="A1:Q66"/>
  <sheetViews>
    <sheetView zoomScaleNormal="100" workbookViewId="0">
      <pane xSplit="1" ySplit="7" topLeftCell="B8" activePane="bottomRight" state="frozen"/>
      <selection activeCell="G29" sqref="G29"/>
      <selection pane="topRight" activeCell="G29" sqref="G29"/>
      <selection pane="bottomLeft" activeCell="G29" sqref="G29"/>
      <selection pane="bottomRight" activeCell="C18" sqref="C18"/>
    </sheetView>
  </sheetViews>
  <sheetFormatPr baseColWidth="10" defaultColWidth="15.7109375" defaultRowHeight="12.75"/>
  <cols>
    <col min="1" max="1" width="26.7109375" bestFit="1" customWidth="1"/>
    <col min="2" max="2" width="20.28515625" customWidth="1"/>
    <col min="3" max="3" width="15" bestFit="1" customWidth="1"/>
    <col min="4" max="4" width="28.42578125" customWidth="1"/>
    <col min="5" max="5" width="16.140625" bestFit="1" customWidth="1"/>
    <col min="6" max="6" width="16.5703125" customWidth="1"/>
    <col min="7" max="7" width="18.7109375" customWidth="1"/>
    <col min="8" max="8" width="32" customWidth="1"/>
    <col min="9" max="9" width="37.85546875" customWidth="1"/>
    <col min="10" max="10" width="26" customWidth="1"/>
    <col min="11" max="11" width="17.5703125" customWidth="1"/>
    <col min="12" max="12" width="19.7109375" customWidth="1"/>
    <col min="13" max="13" width="32" customWidth="1"/>
    <col min="14" max="14" width="25.28515625" customWidth="1"/>
    <col min="15" max="16" width="15.7109375" customWidth="1"/>
    <col min="17" max="17" width="21.140625" customWidth="1"/>
  </cols>
  <sheetData>
    <row r="1" spans="1:14" ht="23.25">
      <c r="A1" s="454" t="s">
        <v>200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98"/>
    </row>
    <row r="2" spans="1:14" ht="15.75">
      <c r="A2" s="455" t="str">
        <f>IF('Suivi - Bilan'!A5="","",'Suivi - Bilan'!A5)</f>
        <v/>
      </c>
      <c r="B2" s="456"/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456"/>
      <c r="N2" s="98"/>
    </row>
    <row r="3" spans="1:14" ht="18">
      <c r="A3" s="144" t="s">
        <v>163</v>
      </c>
      <c r="B3" s="323">
        <f>COUNTIF(A8:A38,"&lt;&gt;0")</f>
        <v>0</v>
      </c>
      <c r="C3" s="322"/>
    </row>
    <row r="4" spans="1:14" ht="13.5" thickBot="1">
      <c r="A4" s="144"/>
      <c r="B4" s="322"/>
      <c r="C4" s="322"/>
    </row>
    <row r="5" spans="1:14" ht="13.5" thickBot="1">
      <c r="A5" s="144"/>
      <c r="B5" s="322"/>
      <c r="C5" s="322"/>
      <c r="F5" s="447" t="s">
        <v>251</v>
      </c>
      <c r="G5" s="448"/>
      <c r="H5" s="448"/>
      <c r="I5" s="449"/>
      <c r="K5" s="447" t="s">
        <v>252</v>
      </c>
      <c r="L5" s="448"/>
      <c r="M5" s="448"/>
      <c r="N5" s="449"/>
    </row>
    <row r="6" spans="1:14" ht="12.75" customHeight="1" thickBot="1">
      <c r="D6" s="129"/>
      <c r="E6" s="316"/>
      <c r="F6" s="457" t="s">
        <v>180</v>
      </c>
      <c r="G6" s="458"/>
      <c r="H6" s="459" t="s">
        <v>181</v>
      </c>
      <c r="I6" s="460"/>
      <c r="J6" s="316"/>
      <c r="K6" s="452" t="s">
        <v>180</v>
      </c>
      <c r="L6" s="453"/>
      <c r="M6" s="450" t="s">
        <v>181</v>
      </c>
      <c r="N6" s="451"/>
    </row>
    <row r="7" spans="1:14" ht="24" customHeight="1" thickBot="1">
      <c r="A7" s="334" t="s">
        <v>13</v>
      </c>
      <c r="B7" s="76" t="s">
        <v>22</v>
      </c>
      <c r="C7" s="76" t="s">
        <v>169</v>
      </c>
      <c r="D7" s="312" t="s">
        <v>179</v>
      </c>
      <c r="E7" s="118" t="s">
        <v>221</v>
      </c>
      <c r="F7" s="119" t="s">
        <v>182</v>
      </c>
      <c r="G7" s="321" t="s">
        <v>70</v>
      </c>
      <c r="H7" s="319" t="s">
        <v>183</v>
      </c>
      <c r="I7" s="320" t="s">
        <v>184</v>
      </c>
      <c r="J7" s="318" t="s">
        <v>190</v>
      </c>
      <c r="K7" s="222" t="s">
        <v>164</v>
      </c>
      <c r="L7" s="119" t="s">
        <v>165</v>
      </c>
      <c r="M7" s="317" t="s">
        <v>166</v>
      </c>
      <c r="N7" s="317" t="s">
        <v>167</v>
      </c>
    </row>
    <row r="8" spans="1:14">
      <c r="A8" s="335">
        <f>IF('Infos générales'!A8="",0,'Infos générales'!A8&amp;" "&amp;'Infos générales'!B8)</f>
        <v>0</v>
      </c>
      <c r="B8" s="124">
        <f>IF(A8="","",'Infos générales'!L8)</f>
        <v>0</v>
      </c>
      <c r="C8" s="57">
        <f>IF(A8="","",'Infos générales'!J8)</f>
        <v>0</v>
      </c>
      <c r="D8" s="123"/>
      <c r="E8" s="240"/>
      <c r="F8" s="124"/>
      <c r="G8" s="126"/>
      <c r="H8" s="123"/>
      <c r="I8" s="62"/>
      <c r="J8" s="131"/>
      <c r="K8" s="54"/>
      <c r="L8" s="54"/>
      <c r="M8" s="55"/>
      <c r="N8" s="62"/>
    </row>
    <row r="9" spans="1:14" ht="12.75" customHeight="1">
      <c r="A9" s="335">
        <f>IF('Infos générales'!A9="",0,'Infos générales'!A9&amp;" "&amp;'Infos générales'!B9)</f>
        <v>0</v>
      </c>
      <c r="B9" s="124">
        <f>IF(A9="","",'Infos générales'!L9)</f>
        <v>0</v>
      </c>
      <c r="C9" s="57">
        <f>IF(A9="","",'Infos générales'!J9)</f>
        <v>0</v>
      </c>
      <c r="D9" s="123"/>
      <c r="E9" s="240"/>
      <c r="F9" s="124"/>
      <c r="G9" s="126"/>
      <c r="H9" s="123"/>
      <c r="I9" s="62"/>
      <c r="J9" s="55"/>
      <c r="K9" s="54"/>
      <c r="L9" s="54"/>
      <c r="M9" s="55"/>
      <c r="N9" s="62"/>
    </row>
    <row r="10" spans="1:14">
      <c r="A10" s="335">
        <f>IF('Infos générales'!A10="",0,'Infos générales'!A10&amp;" "&amp;'Infos générales'!B10)</f>
        <v>0</v>
      </c>
      <c r="B10" s="124">
        <f>IF(A10="","",'Infos générales'!L10)</f>
        <v>0</v>
      </c>
      <c r="C10" s="57">
        <f>IF(A10="","",'Infos générales'!J10)</f>
        <v>0</v>
      </c>
      <c r="D10" s="123"/>
      <c r="E10" s="240"/>
      <c r="F10" s="124"/>
      <c r="G10" s="126"/>
      <c r="H10" s="123"/>
      <c r="I10" s="62"/>
      <c r="J10" s="55"/>
      <c r="K10" s="54"/>
      <c r="L10" s="54"/>
      <c r="M10" s="55"/>
      <c r="N10" s="62"/>
    </row>
    <row r="11" spans="1:14">
      <c r="A11" s="335">
        <f>IF('Infos générales'!A11="",0,'Infos générales'!A11&amp;" "&amp;'Infos générales'!B11)</f>
        <v>0</v>
      </c>
      <c r="B11" s="124">
        <f>IF(A11="","",'Infos générales'!L11)</f>
        <v>0</v>
      </c>
      <c r="C11" s="57">
        <f>IF(A11="","",'Infos générales'!J11)</f>
        <v>0</v>
      </c>
      <c r="D11" s="125"/>
      <c r="E11" s="241"/>
      <c r="F11" s="124"/>
      <c r="G11" s="127"/>
      <c r="H11" s="123"/>
      <c r="I11" s="62"/>
      <c r="J11" s="65"/>
      <c r="K11" s="54"/>
      <c r="L11" s="54"/>
      <c r="M11" s="55"/>
      <c r="N11" s="62"/>
    </row>
    <row r="12" spans="1:14" ht="12" customHeight="1">
      <c r="A12" s="335">
        <f>IF('Infos générales'!A12="",0,'Infos générales'!A12&amp;" "&amp;'Infos générales'!B12)</f>
        <v>0</v>
      </c>
      <c r="B12" s="124">
        <f>IF(A12="","",'Infos générales'!L12)</f>
        <v>0</v>
      </c>
      <c r="C12" s="57">
        <f>IF(A12="","",'Infos générales'!J12)</f>
        <v>0</v>
      </c>
      <c r="D12" s="125"/>
      <c r="E12" s="241"/>
      <c r="F12" s="124"/>
      <c r="G12" s="127"/>
      <c r="H12" s="123"/>
      <c r="I12" s="62"/>
      <c r="J12" s="65"/>
      <c r="K12" s="54"/>
      <c r="L12" s="54"/>
      <c r="M12" s="55"/>
      <c r="N12" s="62"/>
    </row>
    <row r="13" spans="1:14">
      <c r="A13" s="335">
        <f>IF('Infos générales'!A13="",0,'Infos générales'!A13&amp;" "&amp;'Infos générales'!B13)</f>
        <v>0</v>
      </c>
      <c r="B13" s="124">
        <f>IF(A13="","",'Infos générales'!L13)</f>
        <v>0</v>
      </c>
      <c r="C13" s="57">
        <f>IF(A13="","",'Infos générales'!J13)</f>
        <v>0</v>
      </c>
      <c r="D13" s="125"/>
      <c r="E13" s="241"/>
      <c r="F13" s="124"/>
      <c r="G13" s="127"/>
      <c r="H13" s="123"/>
      <c r="I13" s="62"/>
      <c r="J13" s="65"/>
      <c r="K13" s="54"/>
      <c r="L13" s="54"/>
      <c r="M13" s="55"/>
      <c r="N13" s="62"/>
    </row>
    <row r="14" spans="1:14">
      <c r="A14" s="335">
        <f>IF('Infos générales'!A14="",0,'Infos générales'!A14&amp;" "&amp;'Infos générales'!B14)</f>
        <v>0</v>
      </c>
      <c r="B14" s="124">
        <f>IF(A14="","",'Infos générales'!L14)</f>
        <v>0</v>
      </c>
      <c r="C14" s="57">
        <f>IF(A14="","",'Infos générales'!J14)</f>
        <v>0</v>
      </c>
      <c r="D14" s="125"/>
      <c r="E14" s="241"/>
      <c r="F14" s="124"/>
      <c r="G14" s="127"/>
      <c r="H14" s="123"/>
      <c r="I14" s="62"/>
      <c r="J14" s="65"/>
      <c r="K14" s="54"/>
      <c r="L14" s="54"/>
      <c r="M14" s="55"/>
      <c r="N14" s="62"/>
    </row>
    <row r="15" spans="1:14">
      <c r="A15" s="335">
        <f>IF('Infos générales'!A15="",0,'Infos générales'!A15&amp;" "&amp;'Infos générales'!B15)</f>
        <v>0</v>
      </c>
      <c r="B15" s="124">
        <f>IF(A15="","",'Infos générales'!L15)</f>
        <v>0</v>
      </c>
      <c r="C15" s="57">
        <f>IF(A15="","",'Infos générales'!J15)</f>
        <v>0</v>
      </c>
      <c r="D15" s="125"/>
      <c r="E15" s="241"/>
      <c r="F15" s="124"/>
      <c r="G15" s="127"/>
      <c r="H15" s="123"/>
      <c r="I15" s="62"/>
      <c r="J15" s="65"/>
      <c r="K15" s="54"/>
      <c r="L15" s="54"/>
      <c r="M15" s="55"/>
      <c r="N15" s="62"/>
    </row>
    <row r="16" spans="1:14">
      <c r="A16" s="335">
        <f>IF('Infos générales'!A16="",0,'Infos générales'!A16&amp;" "&amp;'Infos générales'!B16)</f>
        <v>0</v>
      </c>
      <c r="B16" s="124">
        <f>IF(A16="","",'Infos générales'!L16)</f>
        <v>0</v>
      </c>
      <c r="C16" s="57">
        <f>IF(A16="","",'Infos générales'!J16)</f>
        <v>0</v>
      </c>
      <c r="D16" s="125"/>
      <c r="E16" s="241"/>
      <c r="F16" s="124"/>
      <c r="G16" s="127"/>
      <c r="H16" s="123"/>
      <c r="I16" s="62"/>
      <c r="J16" s="65"/>
      <c r="K16" s="54"/>
      <c r="L16" s="54"/>
      <c r="M16" s="55"/>
      <c r="N16" s="62"/>
    </row>
    <row r="17" spans="1:14">
      <c r="A17" s="335">
        <f>IF('Infos générales'!A17="",0,'Infos générales'!A17&amp;" "&amp;'Infos générales'!B17)</f>
        <v>0</v>
      </c>
      <c r="B17" s="124">
        <f>IF(A17="","",'Infos générales'!L17)</f>
        <v>0</v>
      </c>
      <c r="C17" s="57">
        <f>IF(A17="","",'Infos générales'!J17)</f>
        <v>0</v>
      </c>
      <c r="D17" s="125"/>
      <c r="E17" s="241"/>
      <c r="F17" s="124"/>
      <c r="G17" s="127"/>
      <c r="H17" s="123"/>
      <c r="I17" s="62"/>
      <c r="J17" s="65"/>
      <c r="K17" s="54"/>
      <c r="L17" s="54"/>
      <c r="M17" s="55"/>
      <c r="N17" s="62"/>
    </row>
    <row r="18" spans="1:14">
      <c r="A18" s="335">
        <f>IF('Infos générales'!A18="",0,'Infos générales'!A18&amp;" "&amp;'Infos générales'!B18)</f>
        <v>0</v>
      </c>
      <c r="B18" s="124">
        <f>IF(A18="","",'Infos générales'!L18)</f>
        <v>0</v>
      </c>
      <c r="C18" s="57">
        <f>IF(A18="","",'Infos générales'!J18)</f>
        <v>0</v>
      </c>
      <c r="D18" s="125"/>
      <c r="E18" s="241"/>
      <c r="F18" s="124"/>
      <c r="G18" s="127"/>
      <c r="H18" s="123"/>
      <c r="I18" s="62"/>
      <c r="J18" s="65"/>
      <c r="K18" s="54"/>
      <c r="L18" s="54"/>
      <c r="M18" s="55"/>
      <c r="N18" s="62"/>
    </row>
    <row r="19" spans="1:14">
      <c r="A19" s="335">
        <f>IF('Infos générales'!A19="",0,'Infos générales'!A19&amp;" "&amp;'Infos générales'!B19)</f>
        <v>0</v>
      </c>
      <c r="B19" s="124">
        <f>IF(A19="","",'Infos générales'!L19)</f>
        <v>0</v>
      </c>
      <c r="C19" s="57">
        <f>IF(A19="","",'Infos générales'!J19)</f>
        <v>0</v>
      </c>
      <c r="D19" s="125"/>
      <c r="E19" s="241"/>
      <c r="F19" s="124"/>
      <c r="G19" s="127"/>
      <c r="H19" s="123"/>
      <c r="I19" s="62"/>
      <c r="J19" s="65"/>
      <c r="K19" s="54"/>
      <c r="L19" s="54"/>
      <c r="M19" s="55"/>
      <c r="N19" s="62"/>
    </row>
    <row r="20" spans="1:14">
      <c r="A20" s="335">
        <f>IF('Infos générales'!A20="",0,'Infos générales'!A20&amp;" "&amp;'Infos générales'!B20)</f>
        <v>0</v>
      </c>
      <c r="B20" s="124">
        <f>IF(A20="","",'Infos générales'!L20)</f>
        <v>0</v>
      </c>
      <c r="C20" s="57">
        <f>IF(A20="","",'Infos générales'!J20)</f>
        <v>0</v>
      </c>
      <c r="D20" s="125"/>
      <c r="E20" s="241"/>
      <c r="F20" s="124"/>
      <c r="G20" s="127"/>
      <c r="H20" s="123"/>
      <c r="I20" s="62"/>
      <c r="J20" s="65"/>
      <c r="K20" s="54"/>
      <c r="L20" s="54"/>
      <c r="M20" s="55"/>
      <c r="N20" s="62"/>
    </row>
    <row r="21" spans="1:14">
      <c r="A21" s="335">
        <f>IF('Infos générales'!A21="",0,'Infos générales'!A21&amp;" "&amp;'Infos générales'!B21)</f>
        <v>0</v>
      </c>
      <c r="B21" s="124">
        <f>IF(A21="","",'Infos générales'!L21)</f>
        <v>0</v>
      </c>
      <c r="C21" s="57">
        <f>IF(A21="","",'Infos générales'!J21)</f>
        <v>0</v>
      </c>
      <c r="D21" s="125"/>
      <c r="E21" s="241"/>
      <c r="F21" s="124"/>
      <c r="G21" s="127"/>
      <c r="H21" s="125"/>
      <c r="I21" s="62"/>
      <c r="J21" s="65"/>
      <c r="K21" s="54"/>
      <c r="L21" s="54"/>
      <c r="M21" s="55"/>
      <c r="N21" s="62"/>
    </row>
    <row r="22" spans="1:14">
      <c r="A22" s="335">
        <f>IF('Infos générales'!A22="",0,'Infos générales'!A22&amp;" "&amp;'Infos générales'!B22)</f>
        <v>0</v>
      </c>
      <c r="B22" s="124">
        <f>IF(A22="","",'Infos générales'!L22)</f>
        <v>0</v>
      </c>
      <c r="C22" s="57">
        <f>IF(A22="","",'Infos générales'!J22)</f>
        <v>0</v>
      </c>
      <c r="D22" s="125"/>
      <c r="E22" s="241"/>
      <c r="F22" s="124"/>
      <c r="G22" s="127"/>
      <c r="H22" s="125"/>
      <c r="I22" s="62"/>
      <c r="J22" s="65"/>
      <c r="K22" s="54"/>
      <c r="L22" s="54"/>
      <c r="M22" s="55"/>
      <c r="N22" s="62"/>
    </row>
    <row r="23" spans="1:14">
      <c r="A23" s="335">
        <f>IF('Infos générales'!A23="",0,'Infos générales'!A23&amp;" "&amp;'Infos générales'!B23)</f>
        <v>0</v>
      </c>
      <c r="B23" s="124">
        <f>IF(A23="","",'Infos générales'!L23)</f>
        <v>0</v>
      </c>
      <c r="C23" s="57">
        <f>IF(A23="","",'Infos générales'!J23)</f>
        <v>0</v>
      </c>
      <c r="D23" s="125"/>
      <c r="E23" s="241"/>
      <c r="F23" s="124"/>
      <c r="G23" s="127"/>
      <c r="H23" s="125"/>
      <c r="I23" s="62"/>
      <c r="J23" s="65"/>
      <c r="K23" s="54"/>
      <c r="L23" s="54"/>
      <c r="M23" s="55"/>
      <c r="N23" s="62"/>
    </row>
    <row r="24" spans="1:14">
      <c r="A24" s="335">
        <f>IF('Infos générales'!A24="",0,'Infos générales'!A24&amp;" "&amp;'Infos générales'!B24)</f>
        <v>0</v>
      </c>
      <c r="B24" s="124">
        <f>IF(A24="","",'Infos générales'!L24)</f>
        <v>0</v>
      </c>
      <c r="C24" s="57">
        <f>IF(A24="","",'Infos générales'!J24)</f>
        <v>0</v>
      </c>
      <c r="D24" s="125"/>
      <c r="E24" s="241"/>
      <c r="F24" s="124"/>
      <c r="G24" s="127"/>
      <c r="H24" s="125"/>
      <c r="I24" s="62"/>
      <c r="J24" s="65"/>
      <c r="K24" s="54"/>
      <c r="L24" s="54"/>
      <c r="M24" s="55"/>
      <c r="N24" s="62"/>
    </row>
    <row r="25" spans="1:14">
      <c r="A25" s="335">
        <f>IF('Infos générales'!A25="",0,'Infos générales'!A25&amp;" "&amp;'Infos générales'!B25)</f>
        <v>0</v>
      </c>
      <c r="B25" s="124">
        <f>IF(A25="","",'Infos générales'!L25)</f>
        <v>0</v>
      </c>
      <c r="C25" s="57">
        <f>IF(A25="","",'Infos générales'!J25)</f>
        <v>0</v>
      </c>
      <c r="D25" s="125"/>
      <c r="E25" s="241"/>
      <c r="F25" s="124"/>
      <c r="G25" s="127"/>
      <c r="H25" s="125"/>
      <c r="I25" s="62"/>
      <c r="J25" s="65"/>
      <c r="K25" s="54"/>
      <c r="L25" s="54"/>
      <c r="M25" s="55"/>
      <c r="N25" s="62"/>
    </row>
    <row r="26" spans="1:14">
      <c r="A26" s="335">
        <f>IF('Infos générales'!A26="",0,'Infos générales'!A26&amp;" "&amp;'Infos générales'!B26)</f>
        <v>0</v>
      </c>
      <c r="B26" s="124">
        <f>IF(A26="","",'Infos générales'!L26)</f>
        <v>0</v>
      </c>
      <c r="C26" s="57">
        <f>IF(A26="","",'Infos générales'!J26)</f>
        <v>0</v>
      </c>
      <c r="D26" s="125"/>
      <c r="E26" s="241"/>
      <c r="F26" s="124"/>
      <c r="G26" s="127"/>
      <c r="H26" s="125"/>
      <c r="I26" s="62"/>
      <c r="J26" s="65"/>
      <c r="K26" s="54"/>
      <c r="L26" s="54"/>
      <c r="M26" s="55"/>
      <c r="N26" s="62"/>
    </row>
    <row r="27" spans="1:14">
      <c r="A27" s="335">
        <f>IF('Infos générales'!A27="",0,'Infos générales'!A27&amp;" "&amp;'Infos générales'!B27)</f>
        <v>0</v>
      </c>
      <c r="B27" s="124">
        <f>IF(A27="","",'Infos générales'!L27)</f>
        <v>0</v>
      </c>
      <c r="C27" s="57">
        <f>IF(A27="","",'Infos générales'!J27)</f>
        <v>0</v>
      </c>
      <c r="D27" s="125"/>
      <c r="E27" s="241"/>
      <c r="F27" s="124"/>
      <c r="G27" s="127"/>
      <c r="H27" s="125"/>
      <c r="I27" s="62"/>
      <c r="J27" s="65"/>
      <c r="K27" s="54"/>
      <c r="L27" s="54"/>
      <c r="M27" s="55"/>
      <c r="N27" s="62"/>
    </row>
    <row r="28" spans="1:14">
      <c r="A28" s="335">
        <f>IF('Infos générales'!A28="",0,'Infos générales'!A28&amp;" "&amp;'Infos générales'!B28)</f>
        <v>0</v>
      </c>
      <c r="B28" s="124">
        <f>IF(A28="","",'Infos générales'!L28)</f>
        <v>0</v>
      </c>
      <c r="C28" s="57">
        <f>IF(A28="","",'Infos générales'!J28)</f>
        <v>0</v>
      </c>
      <c r="D28" s="125"/>
      <c r="E28" s="241"/>
      <c r="F28" s="124"/>
      <c r="G28" s="127"/>
      <c r="H28" s="125"/>
      <c r="I28" s="62"/>
      <c r="J28" s="65"/>
      <c r="K28" s="54"/>
      <c r="L28" s="54"/>
      <c r="M28" s="55"/>
      <c r="N28" s="62"/>
    </row>
    <row r="29" spans="1:14">
      <c r="A29" s="335">
        <f>IF('Infos générales'!A29="",0,'Infos générales'!A29&amp;" "&amp;'Infos générales'!B29)</f>
        <v>0</v>
      </c>
      <c r="B29" s="124">
        <f>IF(A29="","",'Infos générales'!L29)</f>
        <v>0</v>
      </c>
      <c r="C29" s="57">
        <f>IF(A29="","",'Infos générales'!J29)</f>
        <v>0</v>
      </c>
      <c r="D29" s="125"/>
      <c r="E29" s="241"/>
      <c r="F29" s="124"/>
      <c r="G29" s="127"/>
      <c r="H29" s="125"/>
      <c r="I29" s="62"/>
      <c r="J29" s="65"/>
      <c r="K29" s="54"/>
      <c r="L29" s="54"/>
      <c r="M29" s="55"/>
      <c r="N29" s="62"/>
    </row>
    <row r="30" spans="1:14">
      <c r="A30" s="335">
        <f>IF('Infos générales'!A30="",0,'Infos générales'!A30&amp;" "&amp;'Infos générales'!B30)</f>
        <v>0</v>
      </c>
      <c r="B30" s="124">
        <f>IF(A30="","",'Infos générales'!L30)</f>
        <v>0</v>
      </c>
      <c r="C30" s="57">
        <f>IF(A30="","",'Infos générales'!J30)</f>
        <v>0</v>
      </c>
      <c r="D30" s="125"/>
      <c r="E30" s="241"/>
      <c r="F30" s="124"/>
      <c r="G30" s="127"/>
      <c r="H30" s="125"/>
      <c r="I30" s="62"/>
      <c r="J30" s="65"/>
      <c r="K30" s="54"/>
      <c r="L30" s="54"/>
      <c r="M30" s="55"/>
      <c r="N30" s="62"/>
    </row>
    <row r="31" spans="1:14">
      <c r="A31" s="335">
        <f>IF('Infos générales'!A31="",0,'Infos générales'!A31&amp;" "&amp;'Infos générales'!B31)</f>
        <v>0</v>
      </c>
      <c r="B31" s="124">
        <f>IF(A31="","",'Infos générales'!L31)</f>
        <v>0</v>
      </c>
      <c r="C31" s="57">
        <f>IF(A31="","",'Infos générales'!J31)</f>
        <v>0</v>
      </c>
      <c r="D31" s="125"/>
      <c r="E31" s="241"/>
      <c r="F31" s="124"/>
      <c r="G31" s="127" t="s">
        <v>49</v>
      </c>
      <c r="H31" s="125"/>
      <c r="I31" s="62"/>
      <c r="J31" s="65"/>
      <c r="K31" s="54"/>
      <c r="L31" s="54"/>
      <c r="M31" s="55"/>
      <c r="N31" s="62"/>
    </row>
    <row r="32" spans="1:14">
      <c r="A32" s="335">
        <f>IF('Infos générales'!A32="",0,'Infos générales'!A32&amp;" "&amp;'Infos générales'!B32)</f>
        <v>0</v>
      </c>
      <c r="B32" s="124">
        <f>IF(A32="","",'Infos générales'!L32)</f>
        <v>0</v>
      </c>
      <c r="C32" s="57">
        <f>IF(A32="","",'Infos générales'!J32)</f>
        <v>0</v>
      </c>
      <c r="D32" s="125"/>
      <c r="E32" s="241"/>
      <c r="F32" s="124"/>
      <c r="G32" s="127" t="s">
        <v>49</v>
      </c>
      <c r="H32" s="125"/>
      <c r="I32" s="62"/>
      <c r="J32" s="65"/>
      <c r="K32" s="54"/>
      <c r="L32" s="54"/>
      <c r="M32" s="55"/>
      <c r="N32" s="62"/>
    </row>
    <row r="33" spans="1:14">
      <c r="A33" s="335">
        <f>IF('Infos générales'!A33="",0,'Infos générales'!A33&amp;" "&amp;'Infos générales'!B33)</f>
        <v>0</v>
      </c>
      <c r="B33" s="124">
        <f>IF(A33="","",'Infos générales'!L33)</f>
        <v>0</v>
      </c>
      <c r="C33" s="57">
        <f>IF(A33="","",'Infos générales'!J33)</f>
        <v>0</v>
      </c>
      <c r="D33" s="125"/>
      <c r="E33" s="241"/>
      <c r="F33" s="124"/>
      <c r="G33" s="127" t="s">
        <v>49</v>
      </c>
      <c r="H33" s="125"/>
      <c r="I33" s="62"/>
      <c r="J33" s="65"/>
      <c r="K33" s="54"/>
      <c r="L33" s="54"/>
      <c r="M33" s="55"/>
      <c r="N33" s="62"/>
    </row>
    <row r="34" spans="1:14">
      <c r="A34" s="335">
        <f>IF('Infos générales'!A34="",0,'Infos générales'!A34&amp;" "&amp;'Infos générales'!B34)</f>
        <v>0</v>
      </c>
      <c r="B34" s="124">
        <f>IF(A34="","",'Infos générales'!L34)</f>
        <v>0</v>
      </c>
      <c r="C34" s="57">
        <f>IF(A34="","",'Infos générales'!J34)</f>
        <v>0</v>
      </c>
      <c r="D34" s="125"/>
      <c r="E34" s="241"/>
      <c r="F34" s="124"/>
      <c r="G34" s="127" t="s">
        <v>49</v>
      </c>
      <c r="H34" s="125"/>
      <c r="I34" s="62"/>
      <c r="J34" s="65"/>
      <c r="K34" s="54"/>
      <c r="L34" s="54"/>
      <c r="M34" s="55"/>
      <c r="N34" s="62"/>
    </row>
    <row r="35" spans="1:14">
      <c r="A35" s="335">
        <f>IF('Infos générales'!A35="",0,'Infos générales'!A35&amp;" "&amp;'Infos générales'!B35)</f>
        <v>0</v>
      </c>
      <c r="B35" s="124">
        <f>IF(A35="","",'Infos générales'!L35)</f>
        <v>0</v>
      </c>
      <c r="C35" s="57">
        <f>IF(A35="","",'Infos générales'!J35)</f>
        <v>0</v>
      </c>
      <c r="D35" s="125"/>
      <c r="E35" s="241"/>
      <c r="F35" s="124"/>
      <c r="G35" s="127" t="s">
        <v>49</v>
      </c>
      <c r="H35" s="125"/>
      <c r="I35" s="62"/>
      <c r="J35" s="65"/>
      <c r="K35" s="54"/>
      <c r="L35" s="54"/>
      <c r="M35" s="55"/>
      <c r="N35" s="62"/>
    </row>
    <row r="36" spans="1:14">
      <c r="A36" s="335">
        <f>IF('Infos générales'!A36="",0,'Infos générales'!A36&amp;" "&amp;'Infos générales'!B36)</f>
        <v>0</v>
      </c>
      <c r="B36" s="307">
        <f>IF(A36="","",'Infos générales'!L36)</f>
        <v>0</v>
      </c>
      <c r="C36" s="57">
        <f>IF(A36="","",'Infos générales'!J36)</f>
        <v>0</v>
      </c>
      <c r="D36" s="125"/>
      <c r="E36" s="241"/>
      <c r="F36" s="124"/>
      <c r="G36" s="127" t="s">
        <v>49</v>
      </c>
      <c r="H36" s="125"/>
      <c r="I36" s="62"/>
      <c r="J36" s="65"/>
      <c r="K36" s="54"/>
      <c r="L36" s="54"/>
      <c r="M36" s="55"/>
      <c r="N36" s="62"/>
    </row>
    <row r="37" spans="1:14" ht="12" customHeight="1">
      <c r="A37" s="335">
        <f>IF('Infos générales'!A37="",0,'Infos générales'!A37&amp;" "&amp;'Infos générales'!B37)</f>
        <v>0</v>
      </c>
      <c r="B37" s="307">
        <f>IF(A37="","",'Infos générales'!L37)</f>
        <v>0</v>
      </c>
      <c r="C37" s="57">
        <f>IF(A37="","",'Infos générales'!J37)</f>
        <v>0</v>
      </c>
      <c r="D37" s="125"/>
      <c r="E37" s="241"/>
      <c r="F37" s="124"/>
      <c r="G37" s="127" t="s">
        <v>49</v>
      </c>
      <c r="H37" s="125"/>
      <c r="I37" s="62"/>
      <c r="J37" s="65"/>
      <c r="K37" s="54"/>
      <c r="L37" s="54"/>
      <c r="M37" s="55"/>
      <c r="N37" s="62"/>
    </row>
    <row r="38" spans="1:14" ht="13.5" thickBot="1">
      <c r="A38" s="336">
        <f>IF('Infos générales'!A38="",0,'Infos générales'!A38&amp;" "&amp;'Infos générales'!B38)</f>
        <v>0</v>
      </c>
      <c r="B38" s="308">
        <f>IF(A38="","",'Infos générales'!L38)</f>
        <v>0</v>
      </c>
      <c r="C38" s="113">
        <f>IF(A38="","",'Infos générales'!J38)</f>
        <v>0</v>
      </c>
      <c r="D38" s="235"/>
      <c r="E38" s="242"/>
      <c r="F38" s="236"/>
      <c r="G38" s="237" t="s">
        <v>49</v>
      </c>
      <c r="H38" s="235"/>
      <c r="I38" s="238"/>
      <c r="J38" s="239"/>
      <c r="K38" s="150"/>
      <c r="L38" s="150"/>
      <c r="M38" s="151"/>
      <c r="N38" s="238"/>
    </row>
    <row r="39" spans="1:14">
      <c r="A39" s="337" t="s">
        <v>142</v>
      </c>
      <c r="B39" s="224">
        <f>SUBTOTAL(109,B8:B38)</f>
        <v>0</v>
      </c>
      <c r="C39" s="229">
        <f>SUBTOTAL(109,C8:C38)</f>
        <v>0</v>
      </c>
      <c r="D39" s="225">
        <f>SUBTOTAL(103,D8:D38)</f>
        <v>0</v>
      </c>
      <c r="E39" s="229"/>
      <c r="F39" s="224"/>
      <c r="G39" s="224"/>
      <c r="H39" s="225"/>
      <c r="I39" s="226"/>
      <c r="J39" s="227"/>
      <c r="K39" s="228"/>
      <c r="L39" s="228"/>
      <c r="M39" s="227"/>
      <c r="N39" s="226"/>
    </row>
    <row r="42" spans="1:14" ht="14.25">
      <c r="N42" s="117"/>
    </row>
    <row r="43" spans="1:14" ht="14.25">
      <c r="N43" s="117"/>
    </row>
    <row r="63" spans="14:17">
      <c r="N63" s="118" t="s">
        <v>182</v>
      </c>
      <c r="Q63" s="116" t="s">
        <v>194</v>
      </c>
    </row>
    <row r="64" spans="14:17" ht="14.25">
      <c r="N64" s="117" t="s">
        <v>186</v>
      </c>
      <c r="Q64" s="117" t="s">
        <v>191</v>
      </c>
    </row>
    <row r="65" spans="14:17" ht="14.25">
      <c r="N65" s="117" t="s">
        <v>187</v>
      </c>
      <c r="Q65" s="117" t="s">
        <v>192</v>
      </c>
    </row>
    <row r="66" spans="14:17" ht="14.25">
      <c r="Q66" s="117" t="s">
        <v>193</v>
      </c>
    </row>
  </sheetData>
  <sheetProtection password="CA93" sheet="1" objects="1" scenarios="1" autoFilter="0"/>
  <protectedRanges>
    <protectedRange password="CA93" sqref="K7" name="Plage1"/>
  </protectedRanges>
  <mergeCells count="8">
    <mergeCell ref="K5:N5"/>
    <mergeCell ref="M6:N6"/>
    <mergeCell ref="K6:L6"/>
    <mergeCell ref="A1:M1"/>
    <mergeCell ref="A2:M2"/>
    <mergeCell ref="F6:G6"/>
    <mergeCell ref="H6:I6"/>
    <mergeCell ref="F5:I5"/>
  </mergeCells>
  <phoneticPr fontId="5" type="noConversion"/>
  <conditionalFormatting sqref="A8:C38">
    <cfRule type="cellIs" dxfId="79" priority="1" stopIfTrue="1" operator="equal">
      <formula>0</formula>
    </cfRule>
  </conditionalFormatting>
  <dataValidations count="9">
    <dataValidation type="custom" allowBlank="1" showInputMessage="1" showErrorMessage="1" sqref="K7:L7 A6:D6 F7:G7 B7:D7 A8:A38">
      <formula1>"&lt;&gt;"</formula1>
    </dataValidation>
    <dataValidation type="list" allowBlank="1" showInputMessage="1" showErrorMessage="1" sqref="H21:H38 J8:J38 D8:D38">
      <formula1>Type_de_sortie</formula1>
    </dataValidation>
    <dataValidation type="list" showInputMessage="1" showErrorMessage="1" sqref="G8:G38 L8:L38">
      <formula1>Type_de_contrat</formula1>
    </dataValidation>
    <dataValidation type="list" allowBlank="1" showInputMessage="1" showErrorMessage="1" sqref="F8:F38 K8:K38">
      <formula1>$N$64:$N$65</formula1>
    </dataValidation>
    <dataValidation type="list" allowBlank="1" showInputMessage="1" showErrorMessage="1" sqref="H8:H20 M8:M38">
      <formula1>$Q$64:$Q$66</formula1>
    </dataValidation>
    <dataValidation type="list" allowBlank="1" showInputMessage="1" showErrorMessage="1" sqref="B8:B38">
      <formula1>Catégorie_du_public</formula1>
    </dataValidation>
    <dataValidation type="list" allowBlank="1" showInputMessage="1" showErrorMessage="1" sqref="C8:C38">
      <formula1>"1,0"</formula1>
    </dataValidation>
    <dataValidation type="list" allowBlank="1" showInputMessage="1" showErrorMessage="1" sqref="E8:E38">
      <formula1>"Emploi,Formation,Création act.,Autres"</formula1>
    </dataValidation>
    <dataValidation showInputMessage="1" showErrorMessage="1" sqref="A3:C5"/>
  </dataValidations>
  <printOptions horizontalCentered="1" verticalCentered="1"/>
  <pageMargins left="0.43307086614173229" right="0.35433070866141736" top="1.2598425196850394" bottom="0.86614173228346458" header="0.31496062992125984" footer="0.27559055118110237"/>
  <pageSetup paperSize="9" scale="46" orientation="landscape" r:id="rId1"/>
  <headerFooter alignWithMargins="0">
    <oddHeader>&amp;L&amp;G&amp;R&amp;G</oddHeader>
    <oddFooter>&amp;R&amp;"Arial,Italique"&amp;8Page &amp;P/&amp;N</oddFooter>
  </headerFooter>
  <ignoredErrors>
    <ignoredError sqref="C13:C33 B16:B33 B36:B38 B34:B35 C34:C38" unlockedFormula="1" emptyCellReference="1"/>
    <ignoredError sqref="G20:G35 G36:G38 A13:A35 A36:A38" unlockedFormula="1" emptyCellReference="1" listDataValidation="1"/>
    <ignoredError sqref="L33:L38 L10:L19 L20:L32 F7 G13:G19" listDataValidation="1"/>
    <ignoredError sqref="B3" unlockedFormula="1"/>
    <ignoredError sqref="A2" emptyCellReference="1"/>
  </ignoredErrors>
  <legacyDrawing r:id="rId2"/>
  <legacyDrawingHF r:id="rId3"/>
  <tableParts count="3">
    <tablePart r:id="rId4"/>
    <tablePart r:id="rId5"/>
    <tablePart r:id="rId6"/>
  </tableParts>
</worksheet>
</file>

<file path=xl/worksheets/sheet6.xml><?xml version="1.0" encoding="utf-8"?>
<worksheet xmlns="http://schemas.openxmlformats.org/spreadsheetml/2006/main" xmlns:r="http://schemas.openxmlformats.org/officeDocument/2006/relationships">
  <sheetPr codeName="Feuil3">
    <pageSetUpPr fitToPage="1"/>
  </sheetPr>
  <dimension ref="A4:M56"/>
  <sheetViews>
    <sheetView zoomScaleNormal="100" zoomScaleSheetLayoutView="75" workbookViewId="0">
      <selection activeCell="G29" sqref="G29"/>
    </sheetView>
  </sheetViews>
  <sheetFormatPr baseColWidth="10" defaultColWidth="8.5703125" defaultRowHeight="12.75"/>
  <cols>
    <col min="1" max="1" width="29.7109375" bestFit="1" customWidth="1"/>
    <col min="2" max="2" width="8.5703125" customWidth="1"/>
    <col min="3" max="3" width="31.28515625" bestFit="1" customWidth="1"/>
    <col min="4" max="4" width="8.5703125" customWidth="1"/>
    <col min="5" max="5" width="18.140625" bestFit="1" customWidth="1"/>
    <col min="6" max="6" width="8.5703125" customWidth="1"/>
    <col min="7" max="7" width="66.7109375" bestFit="1" customWidth="1"/>
    <col min="8" max="9" width="8.5703125" customWidth="1"/>
    <col min="10" max="10" width="17.140625" bestFit="1" customWidth="1"/>
    <col min="11" max="11" width="8.5703125" customWidth="1"/>
    <col min="12" max="12" width="16.28515625" bestFit="1" customWidth="1"/>
    <col min="13" max="13" width="4.140625" bestFit="1" customWidth="1"/>
  </cols>
  <sheetData>
    <row r="4" spans="1:13" ht="25.5">
      <c r="A4" s="338" t="s">
        <v>38</v>
      </c>
      <c r="C4" s="338" t="s">
        <v>43</v>
      </c>
      <c r="E4" s="338" t="s">
        <v>22</v>
      </c>
      <c r="G4" s="338" t="s">
        <v>25</v>
      </c>
      <c r="J4" s="345" t="s">
        <v>258</v>
      </c>
      <c r="M4" s="4" t="s">
        <v>99</v>
      </c>
    </row>
    <row r="5" spans="1:13">
      <c r="A5" t="s">
        <v>39</v>
      </c>
      <c r="C5" t="s">
        <v>41</v>
      </c>
      <c r="E5" t="s">
        <v>44</v>
      </c>
      <c r="G5" t="s">
        <v>53</v>
      </c>
      <c r="J5" s="344" t="s">
        <v>259</v>
      </c>
      <c r="L5" t="s">
        <v>27</v>
      </c>
      <c r="M5">
        <v>1</v>
      </c>
    </row>
    <row r="6" spans="1:13">
      <c r="A6" t="s">
        <v>40</v>
      </c>
      <c r="C6" s="1">
        <v>6</v>
      </c>
      <c r="E6" t="s">
        <v>46</v>
      </c>
      <c r="G6" t="s">
        <v>215</v>
      </c>
      <c r="J6" s="344" t="s">
        <v>112</v>
      </c>
      <c r="L6" t="s">
        <v>28</v>
      </c>
    </row>
    <row r="7" spans="1:13">
      <c r="C7" t="s">
        <v>42</v>
      </c>
      <c r="E7" s="346" t="s">
        <v>266</v>
      </c>
      <c r="G7" t="s">
        <v>52</v>
      </c>
      <c r="J7" s="344" t="s">
        <v>260</v>
      </c>
    </row>
    <row r="8" spans="1:13">
      <c r="C8" s="1">
        <v>5</v>
      </c>
      <c r="E8" t="s">
        <v>55</v>
      </c>
      <c r="G8" s="344" t="s">
        <v>256</v>
      </c>
      <c r="J8" s="344" t="s">
        <v>262</v>
      </c>
    </row>
    <row r="9" spans="1:13">
      <c r="C9" s="1">
        <v>4</v>
      </c>
      <c r="E9" t="s">
        <v>45</v>
      </c>
      <c r="G9" s="344" t="s">
        <v>257</v>
      </c>
      <c r="J9" s="344" t="s">
        <v>261</v>
      </c>
    </row>
    <row r="10" spans="1:13">
      <c r="C10" s="1" t="s">
        <v>195</v>
      </c>
      <c r="G10" s="278" t="s">
        <v>48</v>
      </c>
      <c r="J10" s="344" t="s">
        <v>265</v>
      </c>
    </row>
    <row r="11" spans="1:13">
      <c r="C11" s="1"/>
      <c r="G11" s="278" t="s">
        <v>143</v>
      </c>
      <c r="J11" s="344" t="s">
        <v>263</v>
      </c>
    </row>
    <row r="12" spans="1:13">
      <c r="C12" s="1"/>
      <c r="G12" s="278" t="s">
        <v>214</v>
      </c>
      <c r="J12" s="344" t="s">
        <v>264</v>
      </c>
    </row>
    <row r="13" spans="1:13">
      <c r="C13" s="5"/>
      <c r="G13" s="278" t="s">
        <v>54</v>
      </c>
      <c r="J13" s="344" t="s">
        <v>113</v>
      </c>
    </row>
    <row r="14" spans="1:13">
      <c r="G14" s="278" t="s">
        <v>47</v>
      </c>
    </row>
    <row r="15" spans="1:13">
      <c r="A15" s="340" t="s">
        <v>66</v>
      </c>
      <c r="G15" s="278" t="s">
        <v>254</v>
      </c>
    </row>
    <row r="16" spans="1:13">
      <c r="A16" t="s">
        <v>30</v>
      </c>
      <c r="F16" s="3"/>
      <c r="G16" s="340" t="s">
        <v>19</v>
      </c>
      <c r="J16" s="340" t="s">
        <v>70</v>
      </c>
      <c r="L16" s="2" t="s">
        <v>77</v>
      </c>
    </row>
    <row r="17" spans="1:12">
      <c r="A17" t="s">
        <v>56</v>
      </c>
      <c r="C17" s="339" t="s">
        <v>29</v>
      </c>
      <c r="G17" t="s">
        <v>47</v>
      </c>
      <c r="J17" t="s">
        <v>75</v>
      </c>
      <c r="L17" t="s">
        <v>77</v>
      </c>
    </row>
    <row r="18" spans="1:12">
      <c r="A18" t="s">
        <v>57</v>
      </c>
      <c r="C18" t="s">
        <v>64</v>
      </c>
      <c r="G18" t="s">
        <v>176</v>
      </c>
      <c r="J18" t="s">
        <v>74</v>
      </c>
      <c r="L18" t="s">
        <v>78</v>
      </c>
    </row>
    <row r="19" spans="1:12">
      <c r="A19" t="s">
        <v>177</v>
      </c>
      <c r="C19" t="s">
        <v>65</v>
      </c>
      <c r="G19" t="s">
        <v>175</v>
      </c>
      <c r="J19" t="s">
        <v>95</v>
      </c>
      <c r="L19" t="s">
        <v>79</v>
      </c>
    </row>
    <row r="20" spans="1:12">
      <c r="A20" t="s">
        <v>178</v>
      </c>
      <c r="C20" t="s">
        <v>57</v>
      </c>
      <c r="J20" t="s">
        <v>73</v>
      </c>
      <c r="L20" t="s">
        <v>80</v>
      </c>
    </row>
    <row r="21" spans="1:12">
      <c r="A21" t="s">
        <v>67</v>
      </c>
      <c r="C21" t="s">
        <v>63</v>
      </c>
      <c r="E21" s="7" t="s">
        <v>124</v>
      </c>
      <c r="F21" s="7" t="s">
        <v>255</v>
      </c>
      <c r="J21" t="s">
        <v>71</v>
      </c>
      <c r="L21" t="s">
        <v>81</v>
      </c>
    </row>
    <row r="22" spans="1:12">
      <c r="A22" t="s">
        <v>68</v>
      </c>
      <c r="C22" t="s">
        <v>62</v>
      </c>
      <c r="E22" t="s">
        <v>127</v>
      </c>
      <c r="J22" t="s">
        <v>72</v>
      </c>
      <c r="L22" t="s">
        <v>82</v>
      </c>
    </row>
    <row r="23" spans="1:12">
      <c r="A23" t="s">
        <v>58</v>
      </c>
      <c r="C23" t="s">
        <v>61</v>
      </c>
      <c r="E23" t="s">
        <v>128</v>
      </c>
      <c r="J23" t="s">
        <v>11</v>
      </c>
      <c r="L23" t="s">
        <v>83</v>
      </c>
    </row>
    <row r="24" spans="1:12">
      <c r="A24" t="s">
        <v>59</v>
      </c>
      <c r="C24" t="s">
        <v>97</v>
      </c>
      <c r="E24" t="s">
        <v>126</v>
      </c>
      <c r="J24" t="s">
        <v>96</v>
      </c>
    </row>
    <row r="25" spans="1:12">
      <c r="A25" t="s">
        <v>60</v>
      </c>
      <c r="E25" t="s">
        <v>125</v>
      </c>
      <c r="J25" t="s">
        <v>76</v>
      </c>
    </row>
    <row r="26" spans="1:12">
      <c r="A26" t="s">
        <v>61</v>
      </c>
      <c r="E26" t="s">
        <v>129</v>
      </c>
      <c r="G26" s="340" t="s">
        <v>161</v>
      </c>
      <c r="J26" t="s">
        <v>185</v>
      </c>
    </row>
    <row r="27" spans="1:12">
      <c r="A27" t="s">
        <v>62</v>
      </c>
      <c r="E27" t="s">
        <v>130</v>
      </c>
      <c r="G27" s="174" t="s">
        <v>160</v>
      </c>
      <c r="J27" s="348" t="s">
        <v>268</v>
      </c>
    </row>
    <row r="28" spans="1:12">
      <c r="E28" t="s">
        <v>131</v>
      </c>
      <c r="G28" s="174" t="s">
        <v>159</v>
      </c>
    </row>
    <row r="29" spans="1:12" ht="14.25">
      <c r="C29" s="117"/>
      <c r="E29" t="s">
        <v>132</v>
      </c>
      <c r="G29" s="174" t="s">
        <v>162</v>
      </c>
      <c r="J29" s="117"/>
    </row>
    <row r="30" spans="1:12" ht="14.25">
      <c r="C30" s="117"/>
      <c r="E30" t="s">
        <v>33</v>
      </c>
      <c r="G30" s="174" t="s">
        <v>155</v>
      </c>
      <c r="J30" s="117"/>
    </row>
    <row r="31" spans="1:12" ht="14.25">
      <c r="A31" s="4" t="s">
        <v>84</v>
      </c>
      <c r="C31" s="117"/>
      <c r="E31" t="s">
        <v>64</v>
      </c>
      <c r="G31" s="174" t="s">
        <v>154</v>
      </c>
      <c r="J31" s="117"/>
    </row>
    <row r="32" spans="1:12" ht="14.25">
      <c r="A32" t="s">
        <v>78</v>
      </c>
      <c r="C32" s="117"/>
      <c r="G32" s="174" t="s">
        <v>152</v>
      </c>
      <c r="J32" s="117"/>
    </row>
    <row r="33" spans="1:10" ht="14.25">
      <c r="A33" t="s">
        <v>79</v>
      </c>
      <c r="C33" s="117"/>
      <c r="G33" s="174" t="s">
        <v>158</v>
      </c>
      <c r="J33" s="117"/>
    </row>
    <row r="34" spans="1:10" ht="14.25">
      <c r="A34" t="s">
        <v>80</v>
      </c>
      <c r="C34" s="117"/>
      <c r="E34" s="343" t="s">
        <v>69</v>
      </c>
      <c r="G34" s="174" t="s">
        <v>149</v>
      </c>
      <c r="J34" s="117"/>
    </row>
    <row r="35" spans="1:10" ht="14.25">
      <c r="A35" t="s">
        <v>81</v>
      </c>
      <c r="C35" s="117"/>
      <c r="E35" s="341" t="s">
        <v>54</v>
      </c>
      <c r="G35" s="174" t="s">
        <v>150</v>
      </c>
      <c r="J35" s="117"/>
    </row>
    <row r="36" spans="1:10" ht="14.25">
      <c r="A36" t="s">
        <v>82</v>
      </c>
      <c r="E36" s="341" t="s">
        <v>121</v>
      </c>
      <c r="G36" s="174" t="s">
        <v>157</v>
      </c>
      <c r="J36" s="117"/>
    </row>
    <row r="37" spans="1:10" ht="14.25">
      <c r="A37" t="s">
        <v>83</v>
      </c>
      <c r="E37" s="341" t="s">
        <v>133</v>
      </c>
      <c r="G37" s="174" t="s">
        <v>153</v>
      </c>
      <c r="J37" s="117"/>
    </row>
    <row r="38" spans="1:10" ht="14.25">
      <c r="E38" s="342" t="s">
        <v>84</v>
      </c>
      <c r="G38" s="174" t="s">
        <v>156</v>
      </c>
      <c r="J38" s="117"/>
    </row>
    <row r="39" spans="1:10" ht="14.25">
      <c r="E39" s="342" t="s">
        <v>143</v>
      </c>
      <c r="G39" s="174" t="s">
        <v>151</v>
      </c>
      <c r="J39" s="117"/>
    </row>
    <row r="40" spans="1:10" ht="25.5">
      <c r="E40" s="342" t="s">
        <v>196</v>
      </c>
    </row>
    <row r="41" spans="1:10">
      <c r="E41" s="342" t="s">
        <v>170</v>
      </c>
    </row>
    <row r="42" spans="1:10">
      <c r="E42" s="342" t="s">
        <v>171</v>
      </c>
    </row>
    <row r="43" spans="1:10">
      <c r="C43" s="340" t="s">
        <v>85</v>
      </c>
      <c r="E43" s="342" t="s">
        <v>197</v>
      </c>
    </row>
    <row r="44" spans="1:10">
      <c r="C44" t="s">
        <v>86</v>
      </c>
      <c r="E44" s="347" t="s">
        <v>267</v>
      </c>
    </row>
    <row r="45" spans="1:10" ht="22.5">
      <c r="C45" s="6" t="s">
        <v>87</v>
      </c>
    </row>
    <row r="46" spans="1:10">
      <c r="C46" t="s">
        <v>88</v>
      </c>
    </row>
    <row r="47" spans="1:10">
      <c r="C47" t="s">
        <v>89</v>
      </c>
    </row>
    <row r="48" spans="1:10">
      <c r="C48" t="s">
        <v>90</v>
      </c>
      <c r="F48" s="116"/>
      <c r="G48" s="2"/>
    </row>
    <row r="49" spans="3:3">
      <c r="C49" t="s">
        <v>91</v>
      </c>
    </row>
    <row r="50" spans="3:3">
      <c r="C50" t="s">
        <v>92</v>
      </c>
    </row>
    <row r="51" spans="3:3">
      <c r="C51" t="s">
        <v>93</v>
      </c>
    </row>
    <row r="52" spans="3:3">
      <c r="C52" t="s">
        <v>94</v>
      </c>
    </row>
    <row r="53" spans="3:3">
      <c r="C53" t="s">
        <v>12</v>
      </c>
    </row>
    <row r="54" spans="3:3">
      <c r="C54" t="s">
        <v>189</v>
      </c>
    </row>
    <row r="55" spans="3:3">
      <c r="C55" t="s">
        <v>188</v>
      </c>
    </row>
    <row r="56" spans="3:3">
      <c r="C56" t="s">
        <v>77</v>
      </c>
    </row>
  </sheetData>
  <sheetProtection password="CA93" sheet="1" objects="1" scenarios="1" selectLockedCells="1"/>
  <dataConsolidate/>
  <phoneticPr fontId="5" type="noConversion"/>
  <dataValidations count="2">
    <dataValidation type="custom" showInputMessage="1" showErrorMessage="1" sqref="E34">
      <formula1>""</formula1>
    </dataValidation>
    <dataValidation type="list" allowBlank="1" showInputMessage="1" showErrorMessage="1" sqref="J4">
      <formula1>$J$5:$J$13</formula1>
    </dataValidation>
  </dataValidations>
  <pageMargins left="0.78740157499999996" right="0.78740157499999996" top="0.984251969" bottom="0.984251969" header="0.4921259845" footer="0.4921259845"/>
  <pageSetup paperSize="9" scale="35" orientation="portrait" r:id="rId1"/>
  <headerFooter alignWithMargins="0"/>
  <colBreaks count="1" manualBreakCount="1">
    <brk id="5" max="1048575" man="1"/>
  </colBreaks>
  <tableParts count="14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9" sqref="G29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9" sqref="G29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40</vt:i4>
      </vt:variant>
    </vt:vector>
  </HeadingPairs>
  <TitlesOfParts>
    <vt:vector size="48" baseType="lpstr">
      <vt:lpstr>Guide d'utilisation </vt:lpstr>
      <vt:lpstr>Suivi - Bilan</vt:lpstr>
      <vt:lpstr>Infos générales</vt:lpstr>
      <vt:lpstr>Formation</vt:lpstr>
      <vt:lpstr>Sorties</vt:lpstr>
      <vt:lpstr>-</vt:lpstr>
      <vt:lpstr>Feuil1</vt:lpstr>
      <vt:lpstr>Feuil2</vt:lpstr>
      <vt:lpstr>AGI_de_Reference</vt:lpstr>
      <vt:lpstr>Bassin</vt:lpstr>
      <vt:lpstr>BRSA</vt:lpstr>
      <vt:lpstr>Catégorie_du_public</vt:lpstr>
      <vt:lpstr>données</vt:lpstr>
      <vt:lpstr>Filières_métiers</vt:lpstr>
      <vt:lpstr>genre</vt:lpstr>
      <vt:lpstr>Motifs_de_validation_partielle</vt:lpstr>
      <vt:lpstr>Motifs_sorties_et_abandons</vt:lpstr>
      <vt:lpstr>Motifs_stages_non_effectués</vt:lpstr>
      <vt:lpstr>N__Session</vt:lpstr>
      <vt:lpstr>Nature</vt:lpstr>
      <vt:lpstr>Niv_Formation</vt:lpstr>
      <vt:lpstr>NOM</vt:lpstr>
      <vt:lpstr>Nom_Prénom</vt:lpstr>
      <vt:lpstr>Nom_stag</vt:lpstr>
      <vt:lpstr>oui</vt:lpstr>
      <vt:lpstr>Prescripteurs_liste</vt:lpstr>
      <vt:lpstr>pts</vt:lpstr>
      <vt:lpstr>'-'!PTS_de_Reference</vt:lpstr>
      <vt:lpstr>PTS_de_Reference</vt:lpstr>
      <vt:lpstr>PTS_de_Référence</vt:lpstr>
      <vt:lpstr>Référents</vt:lpstr>
      <vt:lpstr>Rému</vt:lpstr>
      <vt:lpstr>RSA</vt:lpstr>
      <vt:lpstr>RSA_SORTIES</vt:lpstr>
      <vt:lpstr>sexe</vt:lpstr>
      <vt:lpstr>SIAE</vt:lpstr>
      <vt:lpstr>Titre</vt:lpstr>
      <vt:lpstr>Type_de_contrat</vt:lpstr>
      <vt:lpstr>Type_de_sortie</vt:lpstr>
      <vt:lpstr>validation</vt:lpstr>
      <vt:lpstr>Validation_attendue</vt:lpstr>
      <vt:lpstr>Validation_Visée</vt:lpstr>
      <vt:lpstr>valorisation</vt:lpstr>
      <vt:lpstr>'-'!Zone_d_impression</vt:lpstr>
      <vt:lpstr>Formation!Zone_d_impression</vt:lpstr>
      <vt:lpstr>'Guide d''utilisation '!Zone_d_impression</vt:lpstr>
      <vt:lpstr>'Infos générales'!Zone_d_impression</vt:lpstr>
      <vt:lpstr>Sorties!Zone_d_impression</vt:lpstr>
    </vt:vector>
  </TitlesOfParts>
  <Company>CG33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CG33</dc:creator>
  <cp:lastModifiedBy>DEP33</cp:lastModifiedBy>
  <cp:lastPrinted>2016-05-19T14:34:45Z</cp:lastPrinted>
  <dcterms:created xsi:type="dcterms:W3CDTF">2010-09-06T12:01:26Z</dcterms:created>
  <dcterms:modified xsi:type="dcterms:W3CDTF">2019-01-30T13:25:20Z</dcterms:modified>
</cp:coreProperties>
</file>